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035" windowWidth="19635" windowHeight="60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'Foglio1'!$A$1:$G$58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<sst xmlns="http://schemas.openxmlformats.org/spreadsheetml/2006/main" count="27" uniqueCount="24">
  <si>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IT0004682107 - BTP 15/09/2010 - 15/09/2016 2.10%    INDICIZZATO                                                               </t>
  </si>
  <si>
    <t>Calcolo del Coefficiente di Indicizzazione relativo al mese di FEBBRAIO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</si>
  <si>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</si>
  <si>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</si>
  <si>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</si>
  <si>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</si>
  <si>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</si>
  <si>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</si>
  <si>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</si>
  <si>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</si>
  <si>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</si>
  <si>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</si>
  <si>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</si>
  <si>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 xml:space="preserve">FEBBRAIO </t>
  </si>
  <si>
    <r>
      <t>IE</t>
    </r>
    <r>
      <rPr>
        <sz val="10"/>
        <rFont val="Arial"/>
        <family val="2"/>
      </rPr>
      <t xml:space="preserve"> m - 3</t>
    </r>
  </si>
  <si>
    <t xml:space="preserve"> INDICE DEFINITIVO DICEMBRE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</si>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</sst>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B58" sqref="B58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"15/09/10"</f>
        <v>15/09/10</v>
      </c>
      <c r="B12" s="14" t="str">
        <f>"109,70"</f>
        <v>109,70</v>
      </c>
      <c r="C12" s="14" t="str">
        <f>"109,32"</f>
        <v>109,32</v>
      </c>
      <c r="D12" s="14" t="str">
        <f>"14"</f>
        <v>14</v>
      </c>
      <c r="E12" s="14" t="str">
        <f>"30"</f>
        <v>30</v>
      </c>
      <c r="F12" s="14"/>
      <c r="G12" s="13" t="str">
        <f>"109,52267"</f>
        <v>109,52267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"117,12"</f>
        <v>117,12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"117,01"</f>
        <v>117,01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28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"01/02/2015"</f>
        <v>01/02/2015</v>
      </c>
      <c r="C26" s="39" t="str">
        <f>"0"</f>
        <v>0</v>
      </c>
      <c r="D26" s="39"/>
      <c r="E26" s="42" t="str">
        <f>"117,12000"</f>
        <v>117,12000</v>
      </c>
      <c r="F26" s="39"/>
      <c r="G26" s="43" t="str">
        <f>" 1,06937"</f>
        <v> 1,06937</v>
      </c>
    </row>
    <row r="27" spans="2:7" ht="15">
      <c r="B27" s="39" t="str">
        <f>"02/02/2015"</f>
        <v>02/02/2015</v>
      </c>
      <c r="C27" s="39" t="str">
        <f>"1"</f>
        <v>1</v>
      </c>
      <c r="D27" s="39"/>
      <c r="E27" s="42" t="str">
        <f>"117,11607"</f>
        <v>117,11607</v>
      </c>
      <c r="F27" s="39"/>
      <c r="G27" s="43" t="str">
        <f>" 1,06933"</f>
        <v> 1,06933</v>
      </c>
    </row>
    <row r="28" spans="2:7" ht="15">
      <c r="B28" s="39" t="str">
        <f>"03/02/2015"</f>
        <v>03/02/2015</v>
      </c>
      <c r="C28" s="39" t="str">
        <f>"2"</f>
        <v>2</v>
      </c>
      <c r="D28" s="39"/>
      <c r="E28" s="42" t="str">
        <f>"117,11214"</f>
        <v>117,11214</v>
      </c>
      <c r="F28" s="39"/>
      <c r="G28" s="43" t="str">
        <f>" 1,06930"</f>
        <v> 1,06930</v>
      </c>
    </row>
    <row r="29" spans="2:7" ht="15">
      <c r="B29" s="39" t="str">
        <f>"04/02/2015"</f>
        <v>04/02/2015</v>
      </c>
      <c r="C29" s="39" t="str">
        <f>"3"</f>
        <v>3</v>
      </c>
      <c r="D29" s="39"/>
      <c r="E29" s="42" t="str">
        <f>"117,10821"</f>
        <v>117,10821</v>
      </c>
      <c r="F29" s="39"/>
      <c r="G29" s="43" t="str">
        <f>" 1,06926"</f>
        <v> 1,06926</v>
      </c>
    </row>
    <row r="30" spans="2:7" ht="15">
      <c r="B30" s="39" t="str">
        <f>"05/02/2015"</f>
        <v>05/02/2015</v>
      </c>
      <c r="C30" s="39" t="str">
        <f>"4"</f>
        <v>4</v>
      </c>
      <c r="D30" s="39"/>
      <c r="E30" s="42" t="str">
        <f>"117,10429"</f>
        <v>117,10429</v>
      </c>
      <c r="F30" s="39"/>
      <c r="G30" s="43" t="str">
        <f>" 1,06922"</f>
        <v> 1,06922</v>
      </c>
    </row>
    <row r="31" spans="2:7" ht="15">
      <c r="B31" s="39" t="str">
        <f>"06/02/2015"</f>
        <v>06/02/2015</v>
      </c>
      <c r="C31" s="39" t="str">
        <f>"5"</f>
        <v>5</v>
      </c>
      <c r="D31" s="39"/>
      <c r="E31" s="42" t="str">
        <f>"117,10036"</f>
        <v>117,10036</v>
      </c>
      <c r="F31" s="39"/>
      <c r="G31" s="43" t="str">
        <f>" 1,06919"</f>
        <v> 1,06919</v>
      </c>
    </row>
    <row r="32" spans="2:7" ht="15">
      <c r="B32" s="39" t="str">
        <f>"07/02/2015"</f>
        <v>07/02/2015</v>
      </c>
      <c r="C32" s="39" t="str">
        <f>"6"</f>
        <v>6</v>
      </c>
      <c r="D32" s="39"/>
      <c r="E32" s="42" t="str">
        <f>"117,09643"</f>
        <v>117,09643</v>
      </c>
      <c r="F32" s="39"/>
      <c r="G32" s="43" t="str">
        <f>" 1,06915"</f>
        <v> 1,06915</v>
      </c>
    </row>
    <row r="33" spans="2:7" ht="15">
      <c r="B33" s="39" t="str">
        <f>"08/02/2015"</f>
        <v>08/02/2015</v>
      </c>
      <c r="C33" s="39" t="str">
        <f>"7"</f>
        <v>7</v>
      </c>
      <c r="D33" s="39"/>
      <c r="E33" s="42" t="str">
        <f>"117,09250"</f>
        <v>117,09250</v>
      </c>
      <c r="F33" s="39"/>
      <c r="G33" s="43" t="str">
        <f>" 1,06912"</f>
        <v> 1,06912</v>
      </c>
    </row>
    <row r="34" spans="2:7" ht="15">
      <c r="B34" s="39" t="str">
        <f>"09/02/2015"</f>
        <v>09/02/2015</v>
      </c>
      <c r="C34" s="39" t="str">
        <f>"8"</f>
        <v>8</v>
      </c>
      <c r="D34" s="39"/>
      <c r="E34" s="42" t="str">
        <f>"117,08857"</f>
        <v>117,08857</v>
      </c>
      <c r="F34" s="39"/>
      <c r="G34" s="43" t="str">
        <f>" 1,06908"</f>
        <v> 1,06908</v>
      </c>
    </row>
    <row r="35" spans="2:7" ht="15">
      <c r="B35" s="39" t="str">
        <f>"10/02/2015"</f>
        <v>10/02/2015</v>
      </c>
      <c r="C35" s="39" t="str">
        <f>"9"</f>
        <v>9</v>
      </c>
      <c r="D35" s="39"/>
      <c r="E35" s="42" t="str">
        <f>"117,08464"</f>
        <v>117,08464</v>
      </c>
      <c r="F35" s="39"/>
      <c r="G35" s="43" t="str">
        <f>" 1,06904"</f>
        <v> 1,06904</v>
      </c>
    </row>
    <row r="36" spans="2:7" ht="15">
      <c r="B36" s="39" t="str">
        <f>"11/02/2015"</f>
        <v>11/02/2015</v>
      </c>
      <c r="C36" s="39" t="str">
        <f>"10"</f>
        <v>10</v>
      </c>
      <c r="D36" s="39"/>
      <c r="E36" s="42" t="str">
        <f>"117,08071"</f>
        <v>117,08071</v>
      </c>
      <c r="F36" s="39"/>
      <c r="G36" s="43" t="str">
        <f>" 1,06901"</f>
        <v> 1,06901</v>
      </c>
    </row>
    <row r="37" spans="2:7" ht="15">
      <c r="B37" s="39" t="str">
        <f>"12/02/2015"</f>
        <v>12/02/2015</v>
      </c>
      <c r="C37" s="39" t="str">
        <f>"11"</f>
        <v>11</v>
      </c>
      <c r="D37" s="39"/>
      <c r="E37" s="42" t="str">
        <f>"117,07679"</f>
        <v>117,07679</v>
      </c>
      <c r="F37" s="39"/>
      <c r="G37" s="43" t="str">
        <f>" 1,06897"</f>
        <v> 1,06897</v>
      </c>
    </row>
    <row r="38" spans="2:7" ht="15">
      <c r="B38" s="39" t="str">
        <f>"13/02/2015"</f>
        <v>13/02/2015</v>
      </c>
      <c r="C38" s="39" t="str">
        <f>"12"</f>
        <v>12</v>
      </c>
      <c r="D38" s="39"/>
      <c r="E38" s="42" t="str">
        <f>"117,07286"</f>
        <v>117,07286</v>
      </c>
      <c r="F38" s="39"/>
      <c r="G38" s="43" t="str">
        <f>" 1,06894"</f>
        <v> 1,06894</v>
      </c>
    </row>
    <row r="39" spans="2:7" ht="15">
      <c r="B39" s="39" t="str">
        <f>"14/02/2015"</f>
        <v>14/02/2015</v>
      </c>
      <c r="C39" s="39" t="str">
        <f>"13"</f>
        <v>13</v>
      </c>
      <c r="D39" s="39"/>
      <c r="E39" s="42" t="str">
        <f>"117,06893"</f>
        <v>117,06893</v>
      </c>
      <c r="F39" s="39"/>
      <c r="G39" s="43" t="str">
        <f>" 1,06890"</f>
        <v> 1,06890</v>
      </c>
    </row>
    <row r="40" spans="2:7" ht="15">
      <c r="B40" s="39" t="str">
        <f>"15/02/2015"</f>
        <v>15/02/2015</v>
      </c>
      <c r="C40" s="39" t="str">
        <f>"14"</f>
        <v>14</v>
      </c>
      <c r="D40" s="39"/>
      <c r="E40" s="42" t="str">
        <f>"117,06500"</f>
        <v>117,06500</v>
      </c>
      <c r="F40" s="39"/>
      <c r="G40" s="43" t="str">
        <f>" 1,06887"</f>
        <v> 1,06887</v>
      </c>
    </row>
    <row r="41" spans="2:7" ht="15">
      <c r="B41" s="39" t="str">
        <f>"16/02/2015"</f>
        <v>16/02/2015</v>
      </c>
      <c r="C41" s="39" t="str">
        <f>"15"</f>
        <v>15</v>
      </c>
      <c r="D41" s="39"/>
      <c r="E41" s="42" t="str">
        <f>"117,06107"</f>
        <v>117,06107</v>
      </c>
      <c r="F41" s="39"/>
      <c r="G41" s="43" t="str">
        <f>" 1,06883"</f>
        <v> 1,06883</v>
      </c>
    </row>
    <row r="42" spans="2:7" ht="15">
      <c r="B42" s="39" t="str">
        <f>"17/02/2015"</f>
        <v>17/02/2015</v>
      </c>
      <c r="C42" s="39" t="str">
        <f>"16"</f>
        <v>16</v>
      </c>
      <c r="D42" s="39"/>
      <c r="E42" s="42" t="str">
        <f>"117,05714"</f>
        <v>117,05714</v>
      </c>
      <c r="F42" s="39"/>
      <c r="G42" s="43" t="str">
        <f>" 1,06879"</f>
        <v> 1,06879</v>
      </c>
    </row>
    <row r="43" spans="2:7" ht="15">
      <c r="B43" s="39" t="str">
        <f>"18/02/2015"</f>
        <v>18/02/2015</v>
      </c>
      <c r="C43" s="39" t="str">
        <f>"17"</f>
        <v>17</v>
      </c>
      <c r="D43" s="39"/>
      <c r="E43" s="42" t="str">
        <f>"117,05321"</f>
        <v>117,05321</v>
      </c>
      <c r="F43" s="39"/>
      <c r="G43" s="43" t="str">
        <f>" 1,06876"</f>
        <v> 1,06876</v>
      </c>
    </row>
    <row r="44" spans="2:7" ht="15">
      <c r="B44" s="39" t="str">
        <f>"19/02/2015"</f>
        <v>19/02/2015</v>
      </c>
      <c r="C44" s="39" t="str">
        <f>"18"</f>
        <v>18</v>
      </c>
      <c r="D44" s="39"/>
      <c r="E44" s="42" t="str">
        <f>"117,04929"</f>
        <v>117,04929</v>
      </c>
      <c r="F44" s="39"/>
      <c r="G44" s="43" t="str">
        <f>" 1,06872"</f>
        <v> 1,06872</v>
      </c>
    </row>
    <row r="45" spans="2:7" ht="15">
      <c r="B45" s="39" t="str">
        <f>"20/02/2015"</f>
        <v>20/02/2015</v>
      </c>
      <c r="C45" s="39" t="str">
        <f>"19"</f>
        <v>19</v>
      </c>
      <c r="D45" s="39"/>
      <c r="E45" s="42" t="str">
        <f>"117,04536"</f>
        <v>117,04536</v>
      </c>
      <c r="F45" s="39"/>
      <c r="G45" s="43" t="str">
        <f>" 1,06869"</f>
        <v> 1,06869</v>
      </c>
    </row>
    <row r="46" spans="2:7" ht="15">
      <c r="B46" s="39" t="str">
        <f>"21/02/2015"</f>
        <v>21/02/2015</v>
      </c>
      <c r="C46" s="39" t="str">
        <f>"20"</f>
        <v>20</v>
      </c>
      <c r="D46" s="39"/>
      <c r="E46" s="42" t="str">
        <f>"117,04143"</f>
        <v>117,04143</v>
      </c>
      <c r="F46" s="39"/>
      <c r="G46" s="43" t="str">
        <f>" 1,06865"</f>
        <v> 1,06865</v>
      </c>
    </row>
    <row r="47" spans="2:7" ht="15">
      <c r="B47" s="39" t="str">
        <f>"22/02/2015"</f>
        <v>22/02/2015</v>
      </c>
      <c r="C47" s="39" t="str">
        <f>"21"</f>
        <v>21</v>
      </c>
      <c r="D47" s="39"/>
      <c r="E47" s="42" t="str">
        <f>"117,03750"</f>
        <v>117,03750</v>
      </c>
      <c r="F47" s="39"/>
      <c r="G47" s="43" t="str">
        <f>" 1,06861"</f>
        <v> 1,06861</v>
      </c>
    </row>
    <row r="48" spans="2:7" ht="15">
      <c r="B48" s="39" t="str">
        <f>"23/02/2015"</f>
        <v>23/02/2015</v>
      </c>
      <c r="C48" s="39" t="str">
        <f>"22"</f>
        <v>22</v>
      </c>
      <c r="D48" s="39"/>
      <c r="E48" s="42" t="str">
        <f>"117,03357"</f>
        <v>117,03357</v>
      </c>
      <c r="F48" s="39"/>
      <c r="G48" s="43" t="str">
        <f>" 1,06858"</f>
        <v> 1,06858</v>
      </c>
    </row>
    <row r="49" spans="2:7" ht="15">
      <c r="B49" s="39" t="str">
        <f>"24/02/2015"</f>
        <v>24/02/2015</v>
      </c>
      <c r="C49" s="39" t="str">
        <f>"23"</f>
        <v>23</v>
      </c>
      <c r="D49" s="39"/>
      <c r="E49" s="42" t="str">
        <f>"117,02964"</f>
        <v>117,02964</v>
      </c>
      <c r="F49" s="39"/>
      <c r="G49" s="43" t="str">
        <f>" 1,06854"</f>
        <v> 1,06854</v>
      </c>
    </row>
    <row r="50" spans="2:7" ht="15">
      <c r="B50" s="39" t="str">
        <f>"25/02/2015"</f>
        <v>25/02/2015</v>
      </c>
      <c r="C50" s="39" t="str">
        <f>"24"</f>
        <v>24</v>
      </c>
      <c r="D50" s="39"/>
      <c r="E50" s="42" t="str">
        <f>"117,02571"</f>
        <v>117,02571</v>
      </c>
      <c r="F50" s="39"/>
      <c r="G50" s="43" t="str">
        <f>" 1,06851"</f>
        <v> 1,06851</v>
      </c>
    </row>
    <row r="51" spans="2:7" ht="15">
      <c r="B51" s="39" t="str">
        <f>"26/02/2015"</f>
        <v>26/02/2015</v>
      </c>
      <c r="C51" s="39" t="str">
        <f>"25"</f>
        <v>25</v>
      </c>
      <c r="D51" s="39"/>
      <c r="E51" s="42" t="str">
        <f>"117,02179"</f>
        <v>117,02179</v>
      </c>
      <c r="F51" s="39"/>
      <c r="G51" s="43" t="str">
        <f>" 1,06847"</f>
        <v> 1,06847</v>
      </c>
    </row>
    <row r="52" spans="2:7" ht="15">
      <c r="B52" s="39" t="str">
        <f>"27/02/2015"</f>
        <v>27/02/2015</v>
      </c>
      <c r="C52" s="39" t="str">
        <f>"26"</f>
        <v>26</v>
      </c>
      <c r="D52" s="39"/>
      <c r="E52" s="42" t="str">
        <f>"117,01786"</f>
        <v>117,01786</v>
      </c>
      <c r="F52" s="39"/>
      <c r="G52" s="43" t="str">
        <f>" 1,06844"</f>
        <v> 1,06844</v>
      </c>
    </row>
    <row r="53" spans="2:7" ht="15">
      <c r="B53" s="38" t="str">
        <f>"28/02/2015"</f>
        <v>28/02/2015</v>
      </c>
      <c r="C53" s="38" t="str">
        <f>"27"</f>
        <v>27</v>
      </c>
      <c r="D53" s="38"/>
      <c r="E53" s="41" t="str">
        <f>"117,01393"</f>
        <v>117,01393</v>
      </c>
      <c r="F53" s="38"/>
      <c r="G53" s="40" t="str">
        <f>" 1,06840"</f>
        <v> 1,06840</v>
      </c>
    </row>
    <row r="56" spans="1:2" ht="23.25">
      <c r="A56" s="44">
        <v>42020</v>
      </c>
      <c r="B56" s="45" t="s">
        <v>22</v>
      </c>
    </row>
    <row r="58" spans="1:2" ht="23.25">
      <c r="A58" s="44">
        <v>42020</v>
      </c>
      <c r="B58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2015-01-16T10:53:09Z</cp:lastPrinted>
  <dcterms:created xsi:type="dcterms:W3CDTF">2015-01-16T10:42:12Z</dcterms:created>
  <dcterms:modified xsi:type="dcterms:W3CDTF">2015-01-16T10:53:22Z</dcterms:modified>
  <cp:category/>
  <cp:version/>
  <cp:contentType/>
  <cp:contentStatus/>
</cp:coreProperties>
</file>