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825" windowWidth="19875" windowHeight="55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<sst xmlns="http://schemas.openxmlformats.org/spreadsheetml/2006/main" count="27" uniqueCount="24">
  <si>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IT0004682107 - BTP 15/09/2010 - 15/09/2016 2.10%    INDICIZZATO                                                               </t>
  </si>
  <si>
    <t>Calcolo del Coefficiente di Indicizzazione relativo al mese di DICEMBRE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</si>
  <si>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</si>
  <si>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</si>
  <si>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</si>
  <si>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</si>
  <si>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</si>
  <si>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</si>
  <si>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</si>
  <si>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</si>
  <si>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</si>
  <si>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</si>
  <si>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</si>
  <si>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DICEMBRE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</si>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</sst>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"117,23"</f>
        <v>117,23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"117,40"</f>
        <v>117,40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"01/12/2015"</f>
        <v>01/12/2015</v>
      </c>
      <c r="C26" s="39" t="str">
        <f>"0"</f>
        <v>0</v>
      </c>
      <c r="D26" s="39"/>
      <c r="E26" s="42" t="str">
        <f>"117,23000"</f>
        <v>117,23000</v>
      </c>
      <c r="F26" s="39"/>
      <c r="G26" s="43" t="str">
        <f>" 1,07037"</f>
        <v> 1,07037</v>
      </c>
    </row>
    <row r="27" spans="2:7" ht="15">
      <c r="B27" s="39" t="str">
        <f>"02/12/2015"</f>
        <v>02/12/2015</v>
      </c>
      <c r="C27" s="39" t="str">
        <f>"1"</f>
        <v>1</v>
      </c>
      <c r="D27" s="39"/>
      <c r="E27" s="42" t="str">
        <f>"117,23548"</f>
        <v>117,23548</v>
      </c>
      <c r="F27" s="39"/>
      <c r="G27" s="43" t="str">
        <f>" 1,07042"</f>
        <v> 1,07042</v>
      </c>
    </row>
    <row r="28" spans="2:7" ht="15">
      <c r="B28" s="39" t="str">
        <f>"03/12/2015"</f>
        <v>03/12/2015</v>
      </c>
      <c r="C28" s="39" t="str">
        <f>"2"</f>
        <v>2</v>
      </c>
      <c r="D28" s="39"/>
      <c r="E28" s="42" t="str">
        <f>"117,24097"</f>
        <v>117,24097</v>
      </c>
      <c r="F28" s="39"/>
      <c r="G28" s="43" t="str">
        <f>" 1,07047"</f>
        <v> 1,07047</v>
      </c>
    </row>
    <row r="29" spans="2:7" ht="15">
      <c r="B29" s="39" t="str">
        <f>"04/12/2015"</f>
        <v>04/12/2015</v>
      </c>
      <c r="C29" s="39" t="str">
        <f>"3"</f>
        <v>3</v>
      </c>
      <c r="D29" s="39"/>
      <c r="E29" s="42" t="str">
        <f>"117,24645"</f>
        <v>117,24645</v>
      </c>
      <c r="F29" s="39"/>
      <c r="G29" s="43" t="str">
        <f>" 1,07052"</f>
        <v> 1,07052</v>
      </c>
    </row>
    <row r="30" spans="2:7" ht="15">
      <c r="B30" s="39" t="str">
        <f>"05/12/2015"</f>
        <v>05/12/2015</v>
      </c>
      <c r="C30" s="39" t="str">
        <f>"4"</f>
        <v>4</v>
      </c>
      <c r="D30" s="39"/>
      <c r="E30" s="42" t="str">
        <f>"117,25194"</f>
        <v>117,25194</v>
      </c>
      <c r="F30" s="39"/>
      <c r="G30" s="43" t="str">
        <f>" 1,07057"</f>
        <v> 1,07057</v>
      </c>
    </row>
    <row r="31" spans="2:7" ht="15">
      <c r="B31" s="39" t="str">
        <f>"06/12/2015"</f>
        <v>06/12/2015</v>
      </c>
      <c r="C31" s="39" t="str">
        <f>"5"</f>
        <v>5</v>
      </c>
      <c r="D31" s="39"/>
      <c r="E31" s="42" t="str">
        <f>"117,25742"</f>
        <v>117,25742</v>
      </c>
      <c r="F31" s="39"/>
      <c r="G31" s="43" t="str">
        <f>" 1,07062"</f>
        <v> 1,07062</v>
      </c>
    </row>
    <row r="32" spans="2:7" ht="15">
      <c r="B32" s="39" t="str">
        <f>"07/12/2015"</f>
        <v>07/12/2015</v>
      </c>
      <c r="C32" s="39" t="str">
        <f>"6"</f>
        <v>6</v>
      </c>
      <c r="D32" s="39"/>
      <c r="E32" s="42" t="str">
        <f>"117,26290"</f>
        <v>117,26290</v>
      </c>
      <c r="F32" s="39"/>
      <c r="G32" s="43" t="str">
        <f>" 1,07067"</f>
        <v> 1,07067</v>
      </c>
    </row>
    <row r="33" spans="2:7" ht="15">
      <c r="B33" s="39" t="str">
        <f>"08/12/2015"</f>
        <v>08/12/2015</v>
      </c>
      <c r="C33" s="39" t="str">
        <f>"7"</f>
        <v>7</v>
      </c>
      <c r="D33" s="39"/>
      <c r="E33" s="42" t="str">
        <f>"117,26839"</f>
        <v>117,26839</v>
      </c>
      <c r="F33" s="39"/>
      <c r="G33" s="43" t="str">
        <f>" 1,07072"</f>
        <v> 1,07072</v>
      </c>
    </row>
    <row r="34" spans="2:7" ht="15">
      <c r="B34" s="39" t="str">
        <f>"09/12/2015"</f>
        <v>09/12/2015</v>
      </c>
      <c r="C34" s="39" t="str">
        <f>"8"</f>
        <v>8</v>
      </c>
      <c r="D34" s="39"/>
      <c r="E34" s="42" t="str">
        <f>"117,27387"</f>
        <v>117,27387</v>
      </c>
      <c r="F34" s="39"/>
      <c r="G34" s="43" t="str">
        <f>" 1,07077"</f>
        <v> 1,07077</v>
      </c>
    </row>
    <row r="35" spans="2:7" ht="15">
      <c r="B35" s="39" t="str">
        <f>"10/12/2015"</f>
        <v>10/12/2015</v>
      </c>
      <c r="C35" s="39" t="str">
        <f>"9"</f>
        <v>9</v>
      </c>
      <c r="D35" s="39"/>
      <c r="E35" s="42" t="str">
        <f>"117,27935"</f>
        <v>117,27935</v>
      </c>
      <c r="F35" s="39"/>
      <c r="G35" s="43" t="str">
        <f>" 1,07082"</f>
        <v> 1,07082</v>
      </c>
    </row>
    <row r="36" spans="2:7" ht="15">
      <c r="B36" s="39" t="str">
        <f>"11/12/2015"</f>
        <v>11/12/2015</v>
      </c>
      <c r="C36" s="39" t="str">
        <f>"10"</f>
        <v>10</v>
      </c>
      <c r="D36" s="39"/>
      <c r="E36" s="42" t="str">
        <f>"117,28484"</f>
        <v>117,28484</v>
      </c>
      <c r="F36" s="39"/>
      <c r="G36" s="43" t="str">
        <f>" 1,07087"</f>
        <v> 1,07087</v>
      </c>
    </row>
    <row r="37" spans="2:7" ht="15">
      <c r="B37" s="39" t="str">
        <f>"12/12/2015"</f>
        <v>12/12/2015</v>
      </c>
      <c r="C37" s="39" t="str">
        <f>"11"</f>
        <v>11</v>
      </c>
      <c r="D37" s="39"/>
      <c r="E37" s="42" t="str">
        <f>"117,29032"</f>
        <v>117,29032</v>
      </c>
      <c r="F37" s="39"/>
      <c r="G37" s="43" t="str">
        <f>" 1,07092"</f>
        <v> 1,07092</v>
      </c>
    </row>
    <row r="38" spans="2:7" ht="15">
      <c r="B38" s="39" t="str">
        <f>"13/12/2015"</f>
        <v>13/12/2015</v>
      </c>
      <c r="C38" s="39" t="str">
        <f>"12"</f>
        <v>12</v>
      </c>
      <c r="D38" s="39"/>
      <c r="E38" s="42" t="str">
        <f>"117,29581"</f>
        <v>117,29581</v>
      </c>
      <c r="F38" s="39"/>
      <c r="G38" s="43" t="str">
        <f>" 1,07097"</f>
        <v> 1,07097</v>
      </c>
    </row>
    <row r="39" spans="2:7" ht="15">
      <c r="B39" s="39" t="str">
        <f>"14/12/2015"</f>
        <v>14/12/2015</v>
      </c>
      <c r="C39" s="39" t="str">
        <f>"13"</f>
        <v>13</v>
      </c>
      <c r="D39" s="39"/>
      <c r="E39" s="42" t="str">
        <f>"117,30129"</f>
        <v>117,30129</v>
      </c>
      <c r="F39" s="39"/>
      <c r="G39" s="43" t="str">
        <f>" 1,07102"</f>
        <v> 1,07102</v>
      </c>
    </row>
    <row r="40" spans="2:7" ht="15">
      <c r="B40" s="39" t="str">
        <f>"15/12/2015"</f>
        <v>15/12/2015</v>
      </c>
      <c r="C40" s="39" t="str">
        <f>"14"</f>
        <v>14</v>
      </c>
      <c r="D40" s="39"/>
      <c r="E40" s="42" t="str">
        <f>"117,30677"</f>
        <v>117,30677</v>
      </c>
      <c r="F40" s="39"/>
      <c r="G40" s="43" t="str">
        <f>" 1,07107"</f>
        <v> 1,07107</v>
      </c>
    </row>
    <row r="41" spans="2:7" ht="15">
      <c r="B41" s="39" t="str">
        <f>"16/12/2015"</f>
        <v>16/12/2015</v>
      </c>
      <c r="C41" s="39" t="str">
        <f>"15"</f>
        <v>15</v>
      </c>
      <c r="D41" s="39"/>
      <c r="E41" s="42" t="str">
        <f>"117,31226"</f>
        <v>117,31226</v>
      </c>
      <c r="F41" s="39"/>
      <c r="G41" s="43" t="str">
        <f>" 1,07112"</f>
        <v> 1,07112</v>
      </c>
    </row>
    <row r="42" spans="2:7" ht="15">
      <c r="B42" s="39" t="str">
        <f>"17/12/2015"</f>
        <v>17/12/2015</v>
      </c>
      <c r="C42" s="39" t="str">
        <f>"16"</f>
        <v>16</v>
      </c>
      <c r="D42" s="39"/>
      <c r="E42" s="42" t="str">
        <f>"117,31774"</f>
        <v>117,31774</v>
      </c>
      <c r="F42" s="39"/>
      <c r="G42" s="43" t="str">
        <f>" 1,07117"</f>
        <v> 1,07117</v>
      </c>
    </row>
    <row r="43" spans="2:7" ht="15">
      <c r="B43" s="39" t="str">
        <f>"18/12/2015"</f>
        <v>18/12/2015</v>
      </c>
      <c r="C43" s="39" t="str">
        <f>"17"</f>
        <v>17</v>
      </c>
      <c r="D43" s="39"/>
      <c r="E43" s="42" t="str">
        <f>"117,32323"</f>
        <v>117,32323</v>
      </c>
      <c r="F43" s="39"/>
      <c r="G43" s="43" t="str">
        <f>" 1,07122"</f>
        <v> 1,07122</v>
      </c>
    </row>
    <row r="44" spans="2:7" ht="15">
      <c r="B44" s="39" t="str">
        <f>"19/12/2015"</f>
        <v>19/12/2015</v>
      </c>
      <c r="C44" s="39" t="str">
        <f>"18"</f>
        <v>18</v>
      </c>
      <c r="D44" s="39"/>
      <c r="E44" s="42" t="str">
        <f>"117,32871"</f>
        <v>117,32871</v>
      </c>
      <c r="F44" s="39"/>
      <c r="G44" s="43" t="str">
        <f>" 1,07127"</f>
        <v> 1,07127</v>
      </c>
    </row>
    <row r="45" spans="2:7" ht="15">
      <c r="B45" s="39" t="str">
        <f>"20/12/2015"</f>
        <v>20/12/2015</v>
      </c>
      <c r="C45" s="39" t="str">
        <f>"19"</f>
        <v>19</v>
      </c>
      <c r="D45" s="39"/>
      <c r="E45" s="42" t="str">
        <f>"117,33419"</f>
        <v>117,33419</v>
      </c>
      <c r="F45" s="39"/>
      <c r="G45" s="43" t="str">
        <f>" 1,07132"</f>
        <v> 1,07132</v>
      </c>
    </row>
    <row r="46" spans="2:7" ht="15">
      <c r="B46" s="39" t="str">
        <f>"21/12/2015"</f>
        <v>21/12/2015</v>
      </c>
      <c r="C46" s="39" t="str">
        <f>"20"</f>
        <v>20</v>
      </c>
      <c r="D46" s="39"/>
      <c r="E46" s="42" t="str">
        <f>"117,33968"</f>
        <v>117,33968</v>
      </c>
      <c r="F46" s="39"/>
      <c r="G46" s="43" t="str">
        <f>" 1,07137"</f>
        <v> 1,07137</v>
      </c>
    </row>
    <row r="47" spans="2:7" ht="15">
      <c r="B47" s="39" t="str">
        <f>"22/12/2015"</f>
        <v>22/12/2015</v>
      </c>
      <c r="C47" s="39" t="str">
        <f>"21"</f>
        <v>21</v>
      </c>
      <c r="D47" s="39"/>
      <c r="E47" s="42" t="str">
        <f>"117,34516"</f>
        <v>117,34516</v>
      </c>
      <c r="F47" s="39"/>
      <c r="G47" s="43" t="str">
        <f>" 1,07142"</f>
        <v> 1,07142</v>
      </c>
    </row>
    <row r="48" spans="2:7" ht="15">
      <c r="B48" s="39" t="str">
        <f>"23/12/2015"</f>
        <v>23/12/2015</v>
      </c>
      <c r="C48" s="39" t="str">
        <f>"22"</f>
        <v>22</v>
      </c>
      <c r="D48" s="39"/>
      <c r="E48" s="42" t="str">
        <f>"117,35065"</f>
        <v>117,35065</v>
      </c>
      <c r="F48" s="39"/>
      <c r="G48" s="43" t="str">
        <f>" 1,07147"</f>
        <v> 1,07147</v>
      </c>
    </row>
    <row r="49" spans="2:7" ht="15">
      <c r="B49" s="39" t="str">
        <f>"24/12/2015"</f>
        <v>24/12/2015</v>
      </c>
      <c r="C49" s="39" t="str">
        <f>"23"</f>
        <v>23</v>
      </c>
      <c r="D49" s="39"/>
      <c r="E49" s="42" t="str">
        <f>"117,35613"</f>
        <v>117,35613</v>
      </c>
      <c r="F49" s="39"/>
      <c r="G49" s="43" t="str">
        <f>" 1,07152"</f>
        <v> 1,07152</v>
      </c>
    </row>
    <row r="50" spans="2:7" ht="15">
      <c r="B50" s="39" t="str">
        <f>"25/12/2015"</f>
        <v>25/12/2015</v>
      </c>
      <c r="C50" s="39" t="str">
        <f>"24"</f>
        <v>24</v>
      </c>
      <c r="D50" s="39"/>
      <c r="E50" s="42" t="str">
        <f>"117,36161"</f>
        <v>117,36161</v>
      </c>
      <c r="F50" s="39"/>
      <c r="G50" s="43" t="str">
        <f>" 1,07157"</f>
        <v> 1,07157</v>
      </c>
    </row>
    <row r="51" spans="2:7" ht="15">
      <c r="B51" s="39" t="str">
        <f>"26/12/2015"</f>
        <v>26/12/2015</v>
      </c>
      <c r="C51" s="39" t="str">
        <f>"25"</f>
        <v>25</v>
      </c>
      <c r="D51" s="39"/>
      <c r="E51" s="42" t="str">
        <f>"117,36710"</f>
        <v>117,36710</v>
      </c>
      <c r="F51" s="39"/>
      <c r="G51" s="43" t="str">
        <f>" 1,07162"</f>
        <v> 1,07162</v>
      </c>
    </row>
    <row r="52" spans="2:7" ht="15">
      <c r="B52" s="39" t="str">
        <f>"27/12/2015"</f>
        <v>27/12/2015</v>
      </c>
      <c r="C52" s="39" t="str">
        <f>"26"</f>
        <v>26</v>
      </c>
      <c r="D52" s="39"/>
      <c r="E52" s="42" t="str">
        <f>"117,37258"</f>
        <v>117,37258</v>
      </c>
      <c r="F52" s="39"/>
      <c r="G52" s="43" t="str">
        <f>" 1,07167"</f>
        <v> 1,07167</v>
      </c>
    </row>
    <row r="53" spans="2:7" ht="15">
      <c r="B53" s="39" t="str">
        <f>"28/12/2015"</f>
        <v>28/12/2015</v>
      </c>
      <c r="C53" s="39" t="str">
        <f>"27"</f>
        <v>27</v>
      </c>
      <c r="D53" s="39"/>
      <c r="E53" s="42" t="str">
        <f>"117,37806"</f>
        <v>117,37806</v>
      </c>
      <c r="F53" s="39"/>
      <c r="G53" s="43" t="str">
        <f>" 1,07172"</f>
        <v> 1,07172</v>
      </c>
    </row>
    <row r="54" spans="2:7" ht="15">
      <c r="B54" s="39" t="str">
        <f>"29/12/2015"</f>
        <v>29/12/2015</v>
      </c>
      <c r="C54" s="39" t="str">
        <f>"28"</f>
        <v>28</v>
      </c>
      <c r="D54" s="39"/>
      <c r="E54" s="42" t="str">
        <f>"117,38355"</f>
        <v>117,38355</v>
      </c>
      <c r="F54" s="39"/>
      <c r="G54" s="43" t="str">
        <f>" 1,07177"</f>
        <v> 1,07177</v>
      </c>
    </row>
    <row r="55" spans="2:7" ht="15">
      <c r="B55" s="39" t="str">
        <f>"30/12/2015"</f>
        <v>30/12/2015</v>
      </c>
      <c r="C55" s="39" t="str">
        <f>"29"</f>
        <v>29</v>
      </c>
      <c r="D55" s="39"/>
      <c r="E55" s="42" t="str">
        <f>"117,38903"</f>
        <v>117,38903</v>
      </c>
      <c r="F55" s="39"/>
      <c r="G55" s="43" t="str">
        <f>" 1,07182"</f>
        <v> 1,07182</v>
      </c>
    </row>
    <row r="56" spans="2:7" ht="15">
      <c r="B56" s="38" t="str">
        <f>"31/12/2015"</f>
        <v>31/12/2015</v>
      </c>
      <c r="C56" s="38" t="str">
        <f>"30"</f>
        <v>30</v>
      </c>
      <c r="D56" s="38"/>
      <c r="E56" s="41" t="str">
        <f>"117,39452"</f>
        <v>117,39452</v>
      </c>
      <c r="F56" s="38"/>
      <c r="G56" s="40" t="str">
        <f>" 1,07187"</f>
        <v> 1,07187</v>
      </c>
    </row>
    <row r="59" spans="1:2" ht="23.25">
      <c r="A59" s="44">
        <v>42324</v>
      </c>
      <c r="B59" s="45" t="s">
        <v>22</v>
      </c>
    </row>
    <row r="61" spans="1:2" ht="23.25">
      <c r="A61" s="44">
        <v>42324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2015-11-16T11:01:53Z</cp:lastPrinted>
  <dcterms:created xsi:type="dcterms:W3CDTF">2015-11-16T10:41:54Z</dcterms:created>
  <dcterms:modified xsi:type="dcterms:W3CDTF">2015-11-16T11:02:17Z</dcterms:modified>
  <cp:category/>
  <cp:version/>
  <cp:contentType/>
  <cp:contentStatus/>
</cp:coreProperties>
</file>