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80" windowWidth="20355" windowHeight="69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<sst xmlns="http://schemas.openxmlformats.org/spreadsheetml/2006/main" count="27" uniqueCount="24">
  <si>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IT0004545890 - BTP 15/09/09-15/09/41 2,55%                                                                                    </t>
  </si>
  <si>
    <t>Calcolo del Coefficiente di Indicizzazione relativo al mese di MARZO   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</si>
  <si>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</si>
  <si>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</si>
  <si>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</si>
  <si>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</si>
  <si>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</si>
  <si>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</si>
  <si>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</si>
  <si>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</si>
  <si>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</si>
  <si>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</si>
  <si>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</si>
  <si>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MARZO    </t>
  </si>
  <si>
    <r>
      <t>IE</t>
    </r>
    <r>
      <rPr>
        <sz val="10"/>
        <rFont val="Arial"/>
        <family val="2"/>
      </rPr>
      <t xml:space="preserve"> m - 3</t>
    </r>
  </si>
  <si>
    <t xml:space="preserve"> INDICE DEFINITIVO GENNAIO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</si>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</sst>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"15/09/09"</f>
        <v>15/09/09</v>
      </c>
      <c r="B12" s="14" t="str">
        <f>"108,27"</f>
        <v>108,27</v>
      </c>
      <c r="C12" s="14" t="str">
        <f>"107,51"</f>
        <v>107,51</v>
      </c>
      <c r="D12" s="14" t="str">
        <f>"14"</f>
        <v>14</v>
      </c>
      <c r="E12" s="14" t="str">
        <f>"30"</f>
        <v>30</v>
      </c>
      <c r="F12" s="14"/>
      <c r="G12" s="13" t="str">
        <f>"107,91533"</f>
        <v>107,91533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"117,01"</f>
        <v>117,01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"115,13"</f>
        <v>115,13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"01/03/2015"</f>
        <v>01/03/2015</v>
      </c>
      <c r="C26" s="39" t="str">
        <f>"0"</f>
        <v>0</v>
      </c>
      <c r="D26" s="39"/>
      <c r="E26" s="42" t="str">
        <f>"117,01000"</f>
        <v>117,01000</v>
      </c>
      <c r="F26" s="39"/>
      <c r="G26" s="43" t="str">
        <f>" 1,08428"</f>
        <v> 1,08428</v>
      </c>
    </row>
    <row r="27" spans="2:7" ht="15">
      <c r="B27" s="39" t="str">
        <f>"02/03/2015"</f>
        <v>02/03/2015</v>
      </c>
      <c r="C27" s="39" t="str">
        <f>"1"</f>
        <v>1</v>
      </c>
      <c r="D27" s="39"/>
      <c r="E27" s="42" t="str">
        <f>"116,94935"</f>
        <v>116,94935</v>
      </c>
      <c r="F27" s="39"/>
      <c r="G27" s="43" t="str">
        <f>" 1,08371"</f>
        <v> 1,08371</v>
      </c>
    </row>
    <row r="28" spans="2:7" ht="15">
      <c r="B28" s="39" t="str">
        <f>"03/03/2015"</f>
        <v>03/03/2015</v>
      </c>
      <c r="C28" s="39" t="str">
        <f>"2"</f>
        <v>2</v>
      </c>
      <c r="D28" s="39"/>
      <c r="E28" s="42" t="str">
        <f>"116,88871"</f>
        <v>116,88871</v>
      </c>
      <c r="F28" s="39"/>
      <c r="G28" s="43" t="str">
        <f>" 1,08315"</f>
        <v> 1,08315</v>
      </c>
    </row>
    <row r="29" spans="2:7" ht="15">
      <c r="B29" s="39" t="str">
        <f>"04/03/2015"</f>
        <v>04/03/2015</v>
      </c>
      <c r="C29" s="39" t="str">
        <f>"3"</f>
        <v>3</v>
      </c>
      <c r="D29" s="39"/>
      <c r="E29" s="42" t="str">
        <f>"116,82806"</f>
        <v>116,82806</v>
      </c>
      <c r="F29" s="39"/>
      <c r="G29" s="43" t="str">
        <f>" 1,08259"</f>
        <v> 1,08259</v>
      </c>
    </row>
    <row r="30" spans="2:7" ht="15">
      <c r="B30" s="39" t="str">
        <f>"05/03/2015"</f>
        <v>05/03/2015</v>
      </c>
      <c r="C30" s="39" t="str">
        <f>"4"</f>
        <v>4</v>
      </c>
      <c r="D30" s="39"/>
      <c r="E30" s="42" t="str">
        <f>"116,76742"</f>
        <v>116,76742</v>
      </c>
      <c r="F30" s="39"/>
      <c r="G30" s="43" t="str">
        <f>" 1,08203"</f>
        <v> 1,08203</v>
      </c>
    </row>
    <row r="31" spans="2:7" ht="15">
      <c r="B31" s="39" t="str">
        <f>"06/03/2015"</f>
        <v>06/03/2015</v>
      </c>
      <c r="C31" s="39" t="str">
        <f>"5"</f>
        <v>5</v>
      </c>
      <c r="D31" s="39"/>
      <c r="E31" s="42" t="str">
        <f>"116,70677"</f>
        <v>116,70677</v>
      </c>
      <c r="F31" s="39"/>
      <c r="G31" s="43" t="str">
        <f>" 1,08147"</f>
        <v> 1,08147</v>
      </c>
    </row>
    <row r="32" spans="2:7" ht="15">
      <c r="B32" s="39" t="str">
        <f>"07/03/2015"</f>
        <v>07/03/2015</v>
      </c>
      <c r="C32" s="39" t="str">
        <f>"6"</f>
        <v>6</v>
      </c>
      <c r="D32" s="39"/>
      <c r="E32" s="42" t="str">
        <f>"116,64613"</f>
        <v>116,64613</v>
      </c>
      <c r="F32" s="39"/>
      <c r="G32" s="43" t="str">
        <f>" 1,08090"</f>
        <v> 1,08090</v>
      </c>
    </row>
    <row r="33" spans="2:7" ht="15">
      <c r="B33" s="39" t="str">
        <f>"08/03/2015"</f>
        <v>08/03/2015</v>
      </c>
      <c r="C33" s="39" t="str">
        <f>"7"</f>
        <v>7</v>
      </c>
      <c r="D33" s="39"/>
      <c r="E33" s="42" t="str">
        <f>"116,58548"</f>
        <v>116,58548</v>
      </c>
      <c r="F33" s="39"/>
      <c r="G33" s="43" t="str">
        <f>" 1,08034"</f>
        <v> 1,08034</v>
      </c>
    </row>
    <row r="34" spans="2:7" ht="15">
      <c r="B34" s="39" t="str">
        <f>"09/03/2015"</f>
        <v>09/03/2015</v>
      </c>
      <c r="C34" s="39" t="str">
        <f>"8"</f>
        <v>8</v>
      </c>
      <c r="D34" s="39"/>
      <c r="E34" s="42" t="str">
        <f>"116,52484"</f>
        <v>116,52484</v>
      </c>
      <c r="F34" s="39"/>
      <c r="G34" s="43" t="str">
        <f>" 1,07978"</f>
        <v> 1,07978</v>
      </c>
    </row>
    <row r="35" spans="2:7" ht="15">
      <c r="B35" s="39" t="str">
        <f>"10/03/2015"</f>
        <v>10/03/2015</v>
      </c>
      <c r="C35" s="39" t="str">
        <f>"9"</f>
        <v>9</v>
      </c>
      <c r="D35" s="39"/>
      <c r="E35" s="42" t="str">
        <f>"116,46419"</f>
        <v>116,46419</v>
      </c>
      <c r="F35" s="39"/>
      <c r="G35" s="43" t="str">
        <f>" 1,07922"</f>
        <v> 1,07922</v>
      </c>
    </row>
    <row r="36" spans="2:7" ht="15">
      <c r="B36" s="39" t="str">
        <f>"11/03/2015"</f>
        <v>11/03/2015</v>
      </c>
      <c r="C36" s="39" t="str">
        <f>"10"</f>
        <v>10</v>
      </c>
      <c r="D36" s="39"/>
      <c r="E36" s="42" t="str">
        <f>"116,40355"</f>
        <v>116,40355</v>
      </c>
      <c r="F36" s="39"/>
      <c r="G36" s="43" t="str">
        <f>" 1,07866"</f>
        <v> 1,07866</v>
      </c>
    </row>
    <row r="37" spans="2:7" ht="15">
      <c r="B37" s="39" t="str">
        <f>"12/03/2015"</f>
        <v>12/03/2015</v>
      </c>
      <c r="C37" s="39" t="str">
        <f>"11"</f>
        <v>11</v>
      </c>
      <c r="D37" s="39"/>
      <c r="E37" s="42" t="str">
        <f>"116,34290"</f>
        <v>116,34290</v>
      </c>
      <c r="F37" s="39"/>
      <c r="G37" s="43" t="str">
        <f>" 1,07809"</f>
        <v> 1,07809</v>
      </c>
    </row>
    <row r="38" spans="2:7" ht="15">
      <c r="B38" s="39" t="str">
        <f>"13/03/2015"</f>
        <v>13/03/2015</v>
      </c>
      <c r="C38" s="39" t="str">
        <f>"12"</f>
        <v>12</v>
      </c>
      <c r="D38" s="39"/>
      <c r="E38" s="42" t="str">
        <f>"116,28226"</f>
        <v>116,28226</v>
      </c>
      <c r="F38" s="39"/>
      <c r="G38" s="43" t="str">
        <f>" 1,07753"</f>
        <v> 1,07753</v>
      </c>
    </row>
    <row r="39" spans="2:7" ht="15">
      <c r="B39" s="39" t="str">
        <f>"14/03/2015"</f>
        <v>14/03/2015</v>
      </c>
      <c r="C39" s="39" t="str">
        <f>"13"</f>
        <v>13</v>
      </c>
      <c r="D39" s="39"/>
      <c r="E39" s="42" t="str">
        <f>"116,22161"</f>
        <v>116,22161</v>
      </c>
      <c r="F39" s="39"/>
      <c r="G39" s="43" t="str">
        <f>" 1,07697"</f>
        <v> 1,07697</v>
      </c>
    </row>
    <row r="40" spans="2:7" ht="15">
      <c r="B40" s="39" t="str">
        <f>"15/03/2015"</f>
        <v>15/03/2015</v>
      </c>
      <c r="C40" s="39" t="str">
        <f>"14"</f>
        <v>14</v>
      </c>
      <c r="D40" s="39"/>
      <c r="E40" s="42" t="str">
        <f>"116,16097"</f>
        <v>116,16097</v>
      </c>
      <c r="F40" s="39"/>
      <c r="G40" s="43" t="str">
        <f>" 1,07641"</f>
        <v> 1,07641</v>
      </c>
    </row>
    <row r="41" spans="2:7" ht="15">
      <c r="B41" s="39" t="str">
        <f>"16/03/2015"</f>
        <v>16/03/2015</v>
      </c>
      <c r="C41" s="39" t="str">
        <f>"15"</f>
        <v>15</v>
      </c>
      <c r="D41" s="39"/>
      <c r="E41" s="42" t="str">
        <f>"116,10032"</f>
        <v>116,10032</v>
      </c>
      <c r="F41" s="39"/>
      <c r="G41" s="43" t="str">
        <f>" 1,07585"</f>
        <v> 1,07585</v>
      </c>
    </row>
    <row r="42" spans="2:7" ht="15">
      <c r="B42" s="39" t="str">
        <f>"17/03/2015"</f>
        <v>17/03/2015</v>
      </c>
      <c r="C42" s="39" t="str">
        <f>"16"</f>
        <v>16</v>
      </c>
      <c r="D42" s="39"/>
      <c r="E42" s="42" t="str">
        <f>"116,03968"</f>
        <v>116,03968</v>
      </c>
      <c r="F42" s="39"/>
      <c r="G42" s="43" t="str">
        <f>" 1,07528"</f>
        <v> 1,07528</v>
      </c>
    </row>
    <row r="43" spans="2:7" ht="15">
      <c r="B43" s="39" t="str">
        <f>"18/03/2015"</f>
        <v>18/03/2015</v>
      </c>
      <c r="C43" s="39" t="str">
        <f>"17"</f>
        <v>17</v>
      </c>
      <c r="D43" s="39"/>
      <c r="E43" s="42" t="str">
        <f>"115,97903"</f>
        <v>115,97903</v>
      </c>
      <c r="F43" s="39"/>
      <c r="G43" s="43" t="str">
        <f>" 1,07472"</f>
        <v> 1,07472</v>
      </c>
    </row>
    <row r="44" spans="2:7" ht="15">
      <c r="B44" s="39" t="str">
        <f>"19/03/2015"</f>
        <v>19/03/2015</v>
      </c>
      <c r="C44" s="39" t="str">
        <f>"18"</f>
        <v>18</v>
      </c>
      <c r="D44" s="39"/>
      <c r="E44" s="42" t="str">
        <f>"115,91839"</f>
        <v>115,91839</v>
      </c>
      <c r="F44" s="39"/>
      <c r="G44" s="43" t="str">
        <f>" 1,07416"</f>
        <v> 1,07416</v>
      </c>
    </row>
    <row r="45" spans="2:7" ht="15">
      <c r="B45" s="39" t="str">
        <f>"20/03/2015"</f>
        <v>20/03/2015</v>
      </c>
      <c r="C45" s="39" t="str">
        <f>"19"</f>
        <v>19</v>
      </c>
      <c r="D45" s="39"/>
      <c r="E45" s="42" t="str">
        <f>"115,85774"</f>
        <v>115,85774</v>
      </c>
      <c r="F45" s="39"/>
      <c r="G45" s="43" t="str">
        <f>" 1,07360"</f>
        <v> 1,07360</v>
      </c>
    </row>
    <row r="46" spans="2:7" ht="15">
      <c r="B46" s="39" t="str">
        <f>"21/03/2015"</f>
        <v>21/03/2015</v>
      </c>
      <c r="C46" s="39" t="str">
        <f>"20"</f>
        <v>20</v>
      </c>
      <c r="D46" s="39"/>
      <c r="E46" s="42" t="str">
        <f>"115,79710"</f>
        <v>115,79710</v>
      </c>
      <c r="F46" s="39"/>
      <c r="G46" s="43" t="str">
        <f>" 1,07304"</f>
        <v> 1,07304</v>
      </c>
    </row>
    <row r="47" spans="2:7" ht="15">
      <c r="B47" s="39" t="str">
        <f>"22/03/2015"</f>
        <v>22/03/2015</v>
      </c>
      <c r="C47" s="39" t="str">
        <f>"21"</f>
        <v>21</v>
      </c>
      <c r="D47" s="39"/>
      <c r="E47" s="42" t="str">
        <f>"115,73645"</f>
        <v>115,73645</v>
      </c>
      <c r="F47" s="39"/>
      <c r="G47" s="43" t="str">
        <f>" 1,07247"</f>
        <v> 1,07247</v>
      </c>
    </row>
    <row r="48" spans="2:7" ht="15">
      <c r="B48" s="39" t="str">
        <f>"23/03/2015"</f>
        <v>23/03/2015</v>
      </c>
      <c r="C48" s="39" t="str">
        <f>"22"</f>
        <v>22</v>
      </c>
      <c r="D48" s="39"/>
      <c r="E48" s="42" t="str">
        <f>"115,67581"</f>
        <v>115,67581</v>
      </c>
      <c r="F48" s="39"/>
      <c r="G48" s="43" t="str">
        <f>" 1,07191"</f>
        <v> 1,07191</v>
      </c>
    </row>
    <row r="49" spans="2:7" ht="15">
      <c r="B49" s="39" t="str">
        <f>"24/03/2015"</f>
        <v>24/03/2015</v>
      </c>
      <c r="C49" s="39" t="str">
        <f>"23"</f>
        <v>23</v>
      </c>
      <c r="D49" s="39"/>
      <c r="E49" s="42" t="str">
        <f>"115,61516"</f>
        <v>115,61516</v>
      </c>
      <c r="F49" s="39"/>
      <c r="G49" s="43" t="str">
        <f>" 1,07135"</f>
        <v> 1,07135</v>
      </c>
    </row>
    <row r="50" spans="2:7" ht="15">
      <c r="B50" s="39" t="str">
        <f>"25/03/2015"</f>
        <v>25/03/2015</v>
      </c>
      <c r="C50" s="39" t="str">
        <f>"24"</f>
        <v>24</v>
      </c>
      <c r="D50" s="39"/>
      <c r="E50" s="42" t="str">
        <f>"115,55452"</f>
        <v>115,55452</v>
      </c>
      <c r="F50" s="39"/>
      <c r="G50" s="43" t="str">
        <f>" 1,07079"</f>
        <v> 1,07079</v>
      </c>
    </row>
    <row r="51" spans="2:7" ht="15">
      <c r="B51" s="39" t="str">
        <f>"26/03/2015"</f>
        <v>26/03/2015</v>
      </c>
      <c r="C51" s="39" t="str">
        <f>"25"</f>
        <v>25</v>
      </c>
      <c r="D51" s="39"/>
      <c r="E51" s="42" t="str">
        <f>"115,49387"</f>
        <v>115,49387</v>
      </c>
      <c r="F51" s="39"/>
      <c r="G51" s="43" t="str">
        <f>" 1,07023"</f>
        <v> 1,07023</v>
      </c>
    </row>
    <row r="52" spans="2:7" ht="15">
      <c r="B52" s="39" t="str">
        <f>"27/03/2015"</f>
        <v>27/03/2015</v>
      </c>
      <c r="C52" s="39" t="str">
        <f>"26"</f>
        <v>26</v>
      </c>
      <c r="D52" s="39"/>
      <c r="E52" s="42" t="str">
        <f>"115,43323"</f>
        <v>115,43323</v>
      </c>
      <c r="F52" s="39"/>
      <c r="G52" s="43" t="str">
        <f>" 1,06966"</f>
        <v> 1,06966</v>
      </c>
    </row>
    <row r="53" spans="2:7" ht="15">
      <c r="B53" s="39" t="str">
        <f>"28/03/2015"</f>
        <v>28/03/2015</v>
      </c>
      <c r="C53" s="39" t="str">
        <f>"27"</f>
        <v>27</v>
      </c>
      <c r="D53" s="39"/>
      <c r="E53" s="42" t="str">
        <f>"115,37258"</f>
        <v>115,37258</v>
      </c>
      <c r="F53" s="39"/>
      <c r="G53" s="43" t="str">
        <f>" 1,06910"</f>
        <v> 1,06910</v>
      </c>
    </row>
    <row r="54" spans="2:7" ht="15">
      <c r="B54" s="39" t="str">
        <f>"29/03/2015"</f>
        <v>29/03/2015</v>
      </c>
      <c r="C54" s="39" t="str">
        <f>"28"</f>
        <v>28</v>
      </c>
      <c r="D54" s="39"/>
      <c r="E54" s="42" t="str">
        <f>"115,31194"</f>
        <v>115,31194</v>
      </c>
      <c r="F54" s="39"/>
      <c r="G54" s="43" t="str">
        <f>" 1,06854"</f>
        <v> 1,06854</v>
      </c>
    </row>
    <row r="55" spans="2:7" ht="15">
      <c r="B55" s="39" t="str">
        <f>"30/03/2015"</f>
        <v>30/03/2015</v>
      </c>
      <c r="C55" s="39" t="str">
        <f>"29"</f>
        <v>29</v>
      </c>
      <c r="D55" s="39"/>
      <c r="E55" s="42" t="str">
        <f>"115,25129"</f>
        <v>115,25129</v>
      </c>
      <c r="F55" s="39"/>
      <c r="G55" s="43" t="str">
        <f>" 1,06798"</f>
        <v> 1,06798</v>
      </c>
    </row>
    <row r="56" spans="2:7" ht="15">
      <c r="B56" s="38" t="str">
        <f>"31/03/2015"</f>
        <v>31/03/2015</v>
      </c>
      <c r="C56" s="38" t="str">
        <f>"30"</f>
        <v>30</v>
      </c>
      <c r="D56" s="38"/>
      <c r="E56" s="41" t="str">
        <f>"115,19065"</f>
        <v>115,19065</v>
      </c>
      <c r="F56" s="38"/>
      <c r="G56" s="40" t="str">
        <f>" 1,06742"</f>
        <v> 1,06742</v>
      </c>
    </row>
    <row r="59" spans="1:2" ht="23.25">
      <c r="A59" s="44">
        <v>42059</v>
      </c>
      <c r="B59" s="45" t="s">
        <v>22</v>
      </c>
    </row>
    <row r="61" spans="1:2" ht="23.25">
      <c r="A61" s="44">
        <v>42059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2015-02-24T10:55:53Z</cp:lastPrinted>
  <dcterms:created xsi:type="dcterms:W3CDTF">2015-02-24T10:25:37Z</dcterms:created>
  <dcterms:modified xsi:type="dcterms:W3CDTF">2015-02-24T10:56:03Z</dcterms:modified>
  <cp:category/>
  <cp:version/>
  <cp:contentType/>
  <cp:contentStatus/>
</cp:coreProperties>
</file>