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3465" windowWidth="20115" windowHeight="661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<sst xmlns="http://schemas.openxmlformats.org/spreadsheetml/2006/main" count="27" uniqueCount="23">
  <si>
    <t xml:space="preserve">IT0004545890 - BTP 15/09/09-15/09/41 2,55%                                                                                    </t>
  </si>
  <si>
    <t>Calcolo del Coefficiente di Indicizzazione relativo al mese di LUGLIO    2014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</si>
  <si>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</si>
  <si>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</si>
  <si>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</si>
  <si>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</si>
  <si>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</si>
  <si>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</si>
  <si>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</si>
  <si>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</si>
  <si>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LUGLIO   </t>
  </si>
  <si>
    <t xml:space="preserve">GIUGNO   </t>
  </si>
  <si>
    <t>riferimento</t>
  </si>
  <si>
    <r>
      <t>IE</t>
    </r>
    <r>
      <rPr>
        <sz val="10"/>
        <rFont val="Arial"/>
        <family val="2"/>
      </rPr>
      <t xml:space="preserve"> m - 3</t>
    </r>
  </si>
  <si>
    <t xml:space="preserve"> INDICE DEFINITIVO MAGGIO    14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</si>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</sst>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"15/09/09"</f>
        <v>15/09/09</v>
      </c>
      <c r="B12" s="14" t="str">
        <f>"108,27"</f>
        <v>108,27</v>
      </c>
      <c r="C12" s="14" t="str">
        <f>"107,51"</f>
        <v>107,51</v>
      </c>
      <c r="D12" s="14" t="str">
        <f>"14"</f>
        <v>14</v>
      </c>
      <c r="E12" s="14" t="str">
        <f>"30"</f>
        <v>30</v>
      </c>
      <c r="F12" s="14"/>
      <c r="G12" s="13" t="str">
        <f>"107,91533"</f>
        <v>107,91533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10</v>
      </c>
      <c r="B18" s="5" t="s">
        <v>13</v>
      </c>
      <c r="C18" s="24" t="str">
        <f>"117,57"</f>
        <v>117,57</v>
      </c>
      <c r="D18" s="25"/>
      <c r="E18" s="21"/>
      <c r="F18" s="21"/>
      <c r="G18" s="28"/>
    </row>
    <row r="19" spans="1:7" ht="16.5" thickBot="1" thickTop="1">
      <c r="A19" s="30">
        <v>2014</v>
      </c>
      <c r="B19" s="29" t="s">
        <v>15</v>
      </c>
      <c r="C19" s="33" t="str">
        <f>"117,44"</f>
        <v>117,44</v>
      </c>
      <c r="D19" t="s">
        <v>14</v>
      </c>
      <c r="G19" s="18"/>
    </row>
    <row r="20" spans="1:7" ht="16.5" thickBot="1" thickTop="1">
      <c r="A20" s="16"/>
      <c r="B20" s="31" t="s">
        <v>16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20</v>
      </c>
      <c r="C23" s="23" t="s">
        <v>19</v>
      </c>
      <c r="D23" s="23"/>
      <c r="E23" s="35" t="s">
        <v>18</v>
      </c>
      <c r="F23" s="23"/>
      <c r="G23" s="34" t="s">
        <v>17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"01/07/2014"</f>
        <v>01/07/2014</v>
      </c>
      <c r="C26" s="39" t="str">
        <f>"0"</f>
        <v>0</v>
      </c>
      <c r="D26" s="39"/>
      <c r="E26" s="42" t="str">
        <f>"117,57000"</f>
        <v>117,57000</v>
      </c>
      <c r="F26" s="39"/>
      <c r="G26" s="43" t="str">
        <f>" 1,08947"</f>
        <v> 1,08947</v>
      </c>
    </row>
    <row r="27" spans="2:7" ht="15">
      <c r="B27" s="39" t="str">
        <f>"02/07/2014"</f>
        <v>02/07/2014</v>
      </c>
      <c r="C27" s="39" t="str">
        <f>"1"</f>
        <v>1</v>
      </c>
      <c r="D27" s="39"/>
      <c r="E27" s="42" t="str">
        <f>"117,56581"</f>
        <v>117,56581</v>
      </c>
      <c r="F27" s="39"/>
      <c r="G27" s="43" t="str">
        <f>" 1,08943"</f>
        <v> 1,08943</v>
      </c>
    </row>
    <row r="28" spans="2:7" ht="15">
      <c r="B28" s="39" t="str">
        <f>"03/07/2014"</f>
        <v>03/07/2014</v>
      </c>
      <c r="C28" s="39" t="str">
        <f>"2"</f>
        <v>2</v>
      </c>
      <c r="D28" s="39"/>
      <c r="E28" s="42" t="str">
        <f>"117,56161"</f>
        <v>117,56161</v>
      </c>
      <c r="F28" s="39"/>
      <c r="G28" s="43" t="str">
        <f>" 1,08939"</f>
        <v> 1,08939</v>
      </c>
    </row>
    <row r="29" spans="2:7" ht="15">
      <c r="B29" s="39" t="str">
        <f>"04/07/2014"</f>
        <v>04/07/2014</v>
      </c>
      <c r="C29" s="39" t="str">
        <f>"3"</f>
        <v>3</v>
      </c>
      <c r="D29" s="39"/>
      <c r="E29" s="42" t="str">
        <f>"117,55742"</f>
        <v>117,55742</v>
      </c>
      <c r="F29" s="39"/>
      <c r="G29" s="43" t="str">
        <f>" 1,08935"</f>
        <v> 1,08935</v>
      </c>
    </row>
    <row r="30" spans="2:7" ht="15">
      <c r="B30" s="39" t="str">
        <f>"05/07/2014"</f>
        <v>05/07/2014</v>
      </c>
      <c r="C30" s="39" t="str">
        <f>"4"</f>
        <v>4</v>
      </c>
      <c r="D30" s="39"/>
      <c r="E30" s="42" t="str">
        <f>"117,55323"</f>
        <v>117,55323</v>
      </c>
      <c r="F30" s="39"/>
      <c r="G30" s="43" t="str">
        <f>" 1,08931"</f>
        <v> 1,08931</v>
      </c>
    </row>
    <row r="31" spans="2:7" ht="15">
      <c r="B31" s="39" t="str">
        <f>"06/07/2014"</f>
        <v>06/07/2014</v>
      </c>
      <c r="C31" s="39" t="str">
        <f>"5"</f>
        <v>5</v>
      </c>
      <c r="D31" s="39"/>
      <c r="E31" s="42" t="str">
        <f>"117,54903"</f>
        <v>117,54903</v>
      </c>
      <c r="F31" s="39"/>
      <c r="G31" s="43" t="str">
        <f>" 1,08927"</f>
        <v> 1,08927</v>
      </c>
    </row>
    <row r="32" spans="2:7" ht="15">
      <c r="B32" s="39" t="str">
        <f>"07/07/2014"</f>
        <v>07/07/2014</v>
      </c>
      <c r="C32" s="39" t="str">
        <f>"6"</f>
        <v>6</v>
      </c>
      <c r="D32" s="39"/>
      <c r="E32" s="42" t="str">
        <f>"117,54484"</f>
        <v>117,54484</v>
      </c>
      <c r="F32" s="39"/>
      <c r="G32" s="43" t="str">
        <f>" 1,08923"</f>
        <v> 1,08923</v>
      </c>
    </row>
    <row r="33" spans="2:7" ht="15">
      <c r="B33" s="39" t="str">
        <f>"08/07/2014"</f>
        <v>08/07/2014</v>
      </c>
      <c r="C33" s="39" t="str">
        <f>"7"</f>
        <v>7</v>
      </c>
      <c r="D33" s="39"/>
      <c r="E33" s="42" t="str">
        <f>"117,54065"</f>
        <v>117,54065</v>
      </c>
      <c r="F33" s="39"/>
      <c r="G33" s="43" t="str">
        <f>" 1,08919"</f>
        <v> 1,08919</v>
      </c>
    </row>
    <row r="34" spans="2:7" ht="15">
      <c r="B34" s="39" t="str">
        <f>"09/07/2014"</f>
        <v>09/07/2014</v>
      </c>
      <c r="C34" s="39" t="str">
        <f>"8"</f>
        <v>8</v>
      </c>
      <c r="D34" s="39"/>
      <c r="E34" s="42" t="str">
        <f>"117,53645"</f>
        <v>117,53645</v>
      </c>
      <c r="F34" s="39"/>
      <c r="G34" s="43" t="str">
        <f>" 1,08915"</f>
        <v> 1,08915</v>
      </c>
    </row>
    <row r="35" spans="2:7" ht="15">
      <c r="B35" s="39" t="str">
        <f>"10/07/2014"</f>
        <v>10/07/2014</v>
      </c>
      <c r="C35" s="39" t="str">
        <f>"9"</f>
        <v>9</v>
      </c>
      <c r="D35" s="39"/>
      <c r="E35" s="42" t="str">
        <f>"117,53226"</f>
        <v>117,53226</v>
      </c>
      <c r="F35" s="39"/>
      <c r="G35" s="43" t="str">
        <f>" 1,08912"</f>
        <v> 1,08912</v>
      </c>
    </row>
    <row r="36" spans="2:7" ht="15">
      <c r="B36" s="39" t="str">
        <f>"11/07/2014"</f>
        <v>11/07/2014</v>
      </c>
      <c r="C36" s="39" t="str">
        <f>"10"</f>
        <v>10</v>
      </c>
      <c r="D36" s="39"/>
      <c r="E36" s="42" t="str">
        <f>"117,52806"</f>
        <v>117,52806</v>
      </c>
      <c r="F36" s="39"/>
      <c r="G36" s="43" t="str">
        <f>" 1,08908"</f>
        <v> 1,08908</v>
      </c>
    </row>
    <row r="37" spans="2:7" ht="15">
      <c r="B37" s="39" t="str">
        <f>"12/07/2014"</f>
        <v>12/07/2014</v>
      </c>
      <c r="C37" s="39" t="str">
        <f>"11"</f>
        <v>11</v>
      </c>
      <c r="D37" s="39"/>
      <c r="E37" s="42" t="str">
        <f>"117,52387"</f>
        <v>117,52387</v>
      </c>
      <c r="F37" s="39"/>
      <c r="G37" s="43" t="str">
        <f>" 1,08904"</f>
        <v> 1,08904</v>
      </c>
    </row>
    <row r="38" spans="2:7" ht="15">
      <c r="B38" s="39" t="str">
        <f>"13/07/2014"</f>
        <v>13/07/2014</v>
      </c>
      <c r="C38" s="39" t="str">
        <f>"12"</f>
        <v>12</v>
      </c>
      <c r="D38" s="39"/>
      <c r="E38" s="42" t="str">
        <f>"117,51968"</f>
        <v>117,51968</v>
      </c>
      <c r="F38" s="39"/>
      <c r="G38" s="43" t="str">
        <f>" 1,08900"</f>
        <v> 1,08900</v>
      </c>
    </row>
    <row r="39" spans="2:7" ht="15">
      <c r="B39" s="39" t="str">
        <f>"14/07/2014"</f>
        <v>14/07/2014</v>
      </c>
      <c r="C39" s="39" t="str">
        <f>"13"</f>
        <v>13</v>
      </c>
      <c r="D39" s="39"/>
      <c r="E39" s="42" t="str">
        <f>"117,51548"</f>
        <v>117,51548</v>
      </c>
      <c r="F39" s="39"/>
      <c r="G39" s="43" t="str">
        <f>" 1,08896"</f>
        <v> 1,08896</v>
      </c>
    </row>
    <row r="40" spans="2:7" ht="15">
      <c r="B40" s="39" t="str">
        <f>"15/07/2014"</f>
        <v>15/07/2014</v>
      </c>
      <c r="C40" s="39" t="str">
        <f>"14"</f>
        <v>14</v>
      </c>
      <c r="D40" s="39"/>
      <c r="E40" s="42" t="str">
        <f>"117,51129"</f>
        <v>117,51129</v>
      </c>
      <c r="F40" s="39"/>
      <c r="G40" s="43" t="str">
        <f>" 1,08892"</f>
        <v> 1,08892</v>
      </c>
    </row>
    <row r="41" spans="2:7" ht="15">
      <c r="B41" s="39" t="str">
        <f>"16/07/2014"</f>
        <v>16/07/2014</v>
      </c>
      <c r="C41" s="39" t="str">
        <f>"15"</f>
        <v>15</v>
      </c>
      <c r="D41" s="39"/>
      <c r="E41" s="42" t="str">
        <f>"117,50710"</f>
        <v>117,50710</v>
      </c>
      <c r="F41" s="39"/>
      <c r="G41" s="43" t="str">
        <f>" 1,08888"</f>
        <v> 1,08888</v>
      </c>
    </row>
    <row r="42" spans="2:7" ht="15">
      <c r="B42" s="39" t="str">
        <f>"17/07/2014"</f>
        <v>17/07/2014</v>
      </c>
      <c r="C42" s="39" t="str">
        <f>"16"</f>
        <v>16</v>
      </c>
      <c r="D42" s="39"/>
      <c r="E42" s="42" t="str">
        <f>"117,50290"</f>
        <v>117,50290</v>
      </c>
      <c r="F42" s="39"/>
      <c r="G42" s="43" t="str">
        <f>" 1,08884"</f>
        <v> 1,08884</v>
      </c>
    </row>
    <row r="43" spans="2:7" ht="15">
      <c r="B43" s="39" t="str">
        <f>"18/07/2014"</f>
        <v>18/07/2014</v>
      </c>
      <c r="C43" s="39" t="str">
        <f>"17"</f>
        <v>17</v>
      </c>
      <c r="D43" s="39"/>
      <c r="E43" s="42" t="str">
        <f>"117,49871"</f>
        <v>117,49871</v>
      </c>
      <c r="F43" s="39"/>
      <c r="G43" s="43" t="str">
        <f>" 1,08880"</f>
        <v> 1,08880</v>
      </c>
    </row>
    <row r="44" spans="2:7" ht="15">
      <c r="B44" s="39" t="str">
        <f>"19/07/2014"</f>
        <v>19/07/2014</v>
      </c>
      <c r="C44" s="39" t="str">
        <f>"18"</f>
        <v>18</v>
      </c>
      <c r="D44" s="39"/>
      <c r="E44" s="42" t="str">
        <f>"117,49452"</f>
        <v>117,49452</v>
      </c>
      <c r="F44" s="39"/>
      <c r="G44" s="43" t="str">
        <f>" 1,08877"</f>
        <v> 1,08877</v>
      </c>
    </row>
    <row r="45" spans="2:7" ht="15">
      <c r="B45" s="39" t="str">
        <f>"20/07/2014"</f>
        <v>20/07/2014</v>
      </c>
      <c r="C45" s="39" t="str">
        <f>"19"</f>
        <v>19</v>
      </c>
      <c r="D45" s="39"/>
      <c r="E45" s="42" t="str">
        <f>"117,49032"</f>
        <v>117,49032</v>
      </c>
      <c r="F45" s="39"/>
      <c r="G45" s="43" t="str">
        <f>" 1,08873"</f>
        <v> 1,08873</v>
      </c>
    </row>
    <row r="46" spans="2:7" ht="15">
      <c r="B46" s="39" t="str">
        <f>"21/07/2014"</f>
        <v>21/07/2014</v>
      </c>
      <c r="C46" s="39" t="str">
        <f>"20"</f>
        <v>20</v>
      </c>
      <c r="D46" s="39"/>
      <c r="E46" s="42" t="str">
        <f>"117,48613"</f>
        <v>117,48613</v>
      </c>
      <c r="F46" s="39"/>
      <c r="G46" s="43" t="str">
        <f>" 1,08869"</f>
        <v> 1,08869</v>
      </c>
    </row>
    <row r="47" spans="2:7" ht="15">
      <c r="B47" s="39" t="str">
        <f>"22/07/2014"</f>
        <v>22/07/2014</v>
      </c>
      <c r="C47" s="39" t="str">
        <f>"21"</f>
        <v>21</v>
      </c>
      <c r="D47" s="39"/>
      <c r="E47" s="42" t="str">
        <f>"117,48194"</f>
        <v>117,48194</v>
      </c>
      <c r="F47" s="39"/>
      <c r="G47" s="43" t="str">
        <f>" 1,08865"</f>
        <v> 1,08865</v>
      </c>
    </row>
    <row r="48" spans="2:7" ht="15">
      <c r="B48" s="39" t="str">
        <f>"23/07/2014"</f>
        <v>23/07/2014</v>
      </c>
      <c r="C48" s="39" t="str">
        <f>"22"</f>
        <v>22</v>
      </c>
      <c r="D48" s="39"/>
      <c r="E48" s="42" t="str">
        <f>"117,47774"</f>
        <v>117,47774</v>
      </c>
      <c r="F48" s="39"/>
      <c r="G48" s="43" t="str">
        <f>" 1,08861"</f>
        <v> 1,08861</v>
      </c>
    </row>
    <row r="49" spans="2:7" ht="15">
      <c r="B49" s="39" t="str">
        <f>"24/07/2014"</f>
        <v>24/07/2014</v>
      </c>
      <c r="C49" s="39" t="str">
        <f>"23"</f>
        <v>23</v>
      </c>
      <c r="D49" s="39"/>
      <c r="E49" s="42" t="str">
        <f>"117,47355"</f>
        <v>117,47355</v>
      </c>
      <c r="F49" s="39"/>
      <c r="G49" s="43" t="str">
        <f>" 1,08857"</f>
        <v> 1,08857</v>
      </c>
    </row>
    <row r="50" spans="2:7" ht="15">
      <c r="B50" s="39" t="str">
        <f>"25/07/2014"</f>
        <v>25/07/2014</v>
      </c>
      <c r="C50" s="39" t="str">
        <f>"24"</f>
        <v>24</v>
      </c>
      <c r="D50" s="39"/>
      <c r="E50" s="42" t="str">
        <f>"117,46935"</f>
        <v>117,46935</v>
      </c>
      <c r="F50" s="39"/>
      <c r="G50" s="43" t="str">
        <f>" 1,08853"</f>
        <v> 1,08853</v>
      </c>
    </row>
    <row r="51" spans="2:7" ht="15">
      <c r="B51" s="39" t="str">
        <f>"26/07/2014"</f>
        <v>26/07/2014</v>
      </c>
      <c r="C51" s="39" t="str">
        <f>"25"</f>
        <v>25</v>
      </c>
      <c r="D51" s="39"/>
      <c r="E51" s="42" t="str">
        <f>"117,46516"</f>
        <v>117,46516</v>
      </c>
      <c r="F51" s="39"/>
      <c r="G51" s="43" t="str">
        <f>" 1,08849"</f>
        <v> 1,08849</v>
      </c>
    </row>
    <row r="52" spans="2:7" ht="15">
      <c r="B52" s="39" t="str">
        <f>"27/07/2014"</f>
        <v>27/07/2014</v>
      </c>
      <c r="C52" s="39" t="str">
        <f>"26"</f>
        <v>26</v>
      </c>
      <c r="D52" s="39"/>
      <c r="E52" s="42" t="str">
        <f>"117,46097"</f>
        <v>117,46097</v>
      </c>
      <c r="F52" s="39"/>
      <c r="G52" s="43" t="str">
        <f>" 1,08845"</f>
        <v> 1,08845</v>
      </c>
    </row>
    <row r="53" spans="2:7" ht="15">
      <c r="B53" s="39" t="str">
        <f>"28/07/2014"</f>
        <v>28/07/2014</v>
      </c>
      <c r="C53" s="39" t="str">
        <f>"27"</f>
        <v>27</v>
      </c>
      <c r="D53" s="39"/>
      <c r="E53" s="42" t="str">
        <f>"117,45677"</f>
        <v>117,45677</v>
      </c>
      <c r="F53" s="39"/>
      <c r="G53" s="43" t="str">
        <f>" 1,08842"</f>
        <v> 1,08842</v>
      </c>
    </row>
    <row r="54" spans="2:7" ht="15">
      <c r="B54" s="39" t="str">
        <f>"29/07/2014"</f>
        <v>29/07/2014</v>
      </c>
      <c r="C54" s="39" t="str">
        <f>"28"</f>
        <v>28</v>
      </c>
      <c r="D54" s="39"/>
      <c r="E54" s="42" t="str">
        <f>"117,45258"</f>
        <v>117,45258</v>
      </c>
      <c r="F54" s="39"/>
      <c r="G54" s="43" t="str">
        <f>" 1,08838"</f>
        <v> 1,08838</v>
      </c>
    </row>
    <row r="55" spans="2:7" ht="15">
      <c r="B55" s="39" t="str">
        <f>"30/07/2014"</f>
        <v>30/07/2014</v>
      </c>
      <c r="C55" s="39" t="str">
        <f>"29"</f>
        <v>29</v>
      </c>
      <c r="D55" s="39"/>
      <c r="E55" s="42" t="str">
        <f>"117,44839"</f>
        <v>117,44839</v>
      </c>
      <c r="F55" s="39"/>
      <c r="G55" s="43" t="str">
        <f>" 1,08834"</f>
        <v> 1,08834</v>
      </c>
    </row>
    <row r="56" spans="2:7" ht="15">
      <c r="B56" s="38" t="str">
        <f>"31/07/2014"</f>
        <v>31/07/2014</v>
      </c>
      <c r="C56" s="38" t="str">
        <f>"30"</f>
        <v>30</v>
      </c>
      <c r="D56" s="38"/>
      <c r="E56" s="41" t="str">
        <f>"117,44419"</f>
        <v>117,44419</v>
      </c>
      <c r="F56" s="38"/>
      <c r="G56" s="40" t="str">
        <f>" 1,08830"</f>
        <v> 1,08830</v>
      </c>
    </row>
    <row r="59" spans="1:2" ht="23.25">
      <c r="A59" s="44">
        <v>41806</v>
      </c>
      <c r="B59" s="45" t="s">
        <v>21</v>
      </c>
    </row>
    <row r="61" spans="1:2" ht="23.25">
      <c r="A61" s="44">
        <v>41806</v>
      </c>
      <c r="B61" s="45" t="s">
        <v>22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2014-06-16T09:46:17Z</cp:lastPrinted>
  <dcterms:created xsi:type="dcterms:W3CDTF">2014-06-16T09:34:05Z</dcterms:created>
  <dcterms:modified xsi:type="dcterms:W3CDTF">2014-06-16T09:46:24Z</dcterms:modified>
  <cp:category/>
  <cp:version/>
  <cp:contentType/>
  <cp:contentStatus/>
</cp:coreProperties>
</file>