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465" windowWidth="20115" windowHeight="661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<sst xmlns="http://schemas.openxmlformats.org/spreadsheetml/2006/main" count="27" uniqueCount="24">
  <si>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IT0004545890 - BTP 15/09/09-15/09/41 2,55%                                                                                    </t>
  </si>
  <si>
    <t>Calcolo del Coefficiente di Indicizzazione relativo al mese di APRILE    2014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</si>
  <si>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</si>
  <si>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</si>
  <si>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</si>
  <si>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</si>
  <si>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</si>
  <si>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</si>
  <si>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</si>
  <si>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</si>
  <si>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</si>
  <si>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</si>
  <si>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</si>
  <si>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t xml:space="preserve">APRILE   </t>
  </si>
  <si>
    <r>
      <t>IE</t>
    </r>
    <r>
      <rPr>
        <sz val="10"/>
        <rFont val="Arial"/>
        <family val="2"/>
      </rPr>
      <t xml:space="preserve"> m - 3</t>
    </r>
  </si>
  <si>
    <t xml:space="preserve"> INDICE DEFINITIVO FEBBRAIO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</si>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</sst>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"15/09/09"</f>
        <v>15/09/09</v>
      </c>
      <c r="B12" s="14" t="str">
        <f>"108,27"</f>
        <v>108,27</v>
      </c>
      <c r="C12" s="14" t="str">
        <f>"107,51"</f>
        <v>107,51</v>
      </c>
      <c r="D12" s="14" t="str">
        <f>"14"</f>
        <v>14</v>
      </c>
      <c r="E12" s="14" t="str">
        <f>"30"</f>
        <v>30</v>
      </c>
      <c r="F12" s="14"/>
      <c r="G12" s="13" t="str">
        <f>"107,91533"</f>
        <v>107,91533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"115,93"</f>
        <v>115,93</v>
      </c>
      <c r="D18" s="25"/>
      <c r="E18" s="21"/>
      <c r="F18" s="21"/>
      <c r="G18" s="28"/>
    </row>
    <row r="19" spans="1:7" ht="16.5" thickBot="1" thickTop="1">
      <c r="A19" s="30">
        <v>2014</v>
      </c>
      <c r="B19" s="29" t="s">
        <v>16</v>
      </c>
      <c r="C19" s="33" t="str">
        <f>"116,28"</f>
        <v>116,28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"01/04/2014"</f>
        <v>01/04/2014</v>
      </c>
      <c r="C26" s="39" t="str">
        <f>"0"</f>
        <v>0</v>
      </c>
      <c r="D26" s="39"/>
      <c r="E26" s="42" t="str">
        <f>"115,93000"</f>
        <v>115,93000</v>
      </c>
      <c r="F26" s="39"/>
      <c r="G26" s="43" t="str">
        <f>" 1,07427"</f>
        <v> 1,07427</v>
      </c>
    </row>
    <row r="27" spans="2:7" ht="15">
      <c r="B27" s="39" t="str">
        <f>"02/04/2014"</f>
        <v>02/04/2014</v>
      </c>
      <c r="C27" s="39" t="str">
        <f>"1"</f>
        <v>1</v>
      </c>
      <c r="D27" s="39"/>
      <c r="E27" s="42" t="str">
        <f>"115,94167"</f>
        <v>115,94167</v>
      </c>
      <c r="F27" s="39"/>
      <c r="G27" s="43" t="str">
        <f>" 1,07438"</f>
        <v> 1,07438</v>
      </c>
    </row>
    <row r="28" spans="2:7" ht="15">
      <c r="B28" s="39" t="str">
        <f>"03/04/2014"</f>
        <v>03/04/2014</v>
      </c>
      <c r="C28" s="39" t="str">
        <f>"2"</f>
        <v>2</v>
      </c>
      <c r="D28" s="39"/>
      <c r="E28" s="42" t="str">
        <f>"115,95333"</f>
        <v>115,95333</v>
      </c>
      <c r="F28" s="39"/>
      <c r="G28" s="43" t="str">
        <f>" 1,07448"</f>
        <v> 1,07448</v>
      </c>
    </row>
    <row r="29" spans="2:7" ht="15">
      <c r="B29" s="39" t="str">
        <f>"04/04/2014"</f>
        <v>04/04/2014</v>
      </c>
      <c r="C29" s="39" t="str">
        <f>"3"</f>
        <v>3</v>
      </c>
      <c r="D29" s="39"/>
      <c r="E29" s="42" t="str">
        <f>"115,96500"</f>
        <v>115,96500</v>
      </c>
      <c r="F29" s="39"/>
      <c r="G29" s="43" t="str">
        <f>" 1,07459"</f>
        <v> 1,07459</v>
      </c>
    </row>
    <row r="30" spans="2:7" ht="15">
      <c r="B30" s="39" t="str">
        <f>"05/04/2014"</f>
        <v>05/04/2014</v>
      </c>
      <c r="C30" s="39" t="str">
        <f>"4"</f>
        <v>4</v>
      </c>
      <c r="D30" s="39"/>
      <c r="E30" s="42" t="str">
        <f>"115,97667"</f>
        <v>115,97667</v>
      </c>
      <c r="F30" s="39"/>
      <c r="G30" s="43" t="str">
        <f>" 1,07470"</f>
        <v> 1,07470</v>
      </c>
    </row>
    <row r="31" spans="2:7" ht="15">
      <c r="B31" s="39" t="str">
        <f>"06/04/2014"</f>
        <v>06/04/2014</v>
      </c>
      <c r="C31" s="39" t="str">
        <f>"5"</f>
        <v>5</v>
      </c>
      <c r="D31" s="39"/>
      <c r="E31" s="42" t="str">
        <f>"115,98833"</f>
        <v>115,98833</v>
      </c>
      <c r="F31" s="39"/>
      <c r="G31" s="43" t="str">
        <f>" 1,07481"</f>
        <v> 1,07481</v>
      </c>
    </row>
    <row r="32" spans="2:7" ht="15">
      <c r="B32" s="39" t="str">
        <f>"07/04/2014"</f>
        <v>07/04/2014</v>
      </c>
      <c r="C32" s="39" t="str">
        <f>"6"</f>
        <v>6</v>
      </c>
      <c r="D32" s="39"/>
      <c r="E32" s="42" t="str">
        <f>"116,00000"</f>
        <v>116,00000</v>
      </c>
      <c r="F32" s="39"/>
      <c r="G32" s="43" t="str">
        <f>" 1,07492"</f>
        <v> 1,07492</v>
      </c>
    </row>
    <row r="33" spans="2:7" ht="15">
      <c r="B33" s="39" t="str">
        <f>"08/04/2014"</f>
        <v>08/04/2014</v>
      </c>
      <c r="C33" s="39" t="str">
        <f>"7"</f>
        <v>7</v>
      </c>
      <c r="D33" s="39"/>
      <c r="E33" s="42" t="str">
        <f>"116,01167"</f>
        <v>116,01167</v>
      </c>
      <c r="F33" s="39"/>
      <c r="G33" s="43" t="str">
        <f>" 1,07502"</f>
        <v> 1,07502</v>
      </c>
    </row>
    <row r="34" spans="2:7" ht="15">
      <c r="B34" s="39" t="str">
        <f>"09/04/2014"</f>
        <v>09/04/2014</v>
      </c>
      <c r="C34" s="39" t="str">
        <f>"8"</f>
        <v>8</v>
      </c>
      <c r="D34" s="39"/>
      <c r="E34" s="42" t="str">
        <f>"116,02333"</f>
        <v>116,02333</v>
      </c>
      <c r="F34" s="39"/>
      <c r="G34" s="43" t="str">
        <f>" 1,07513"</f>
        <v> 1,07513</v>
      </c>
    </row>
    <row r="35" spans="2:7" ht="15">
      <c r="B35" s="39" t="str">
        <f>"10/04/2014"</f>
        <v>10/04/2014</v>
      </c>
      <c r="C35" s="39" t="str">
        <f>"9"</f>
        <v>9</v>
      </c>
      <c r="D35" s="39"/>
      <c r="E35" s="42" t="str">
        <f>"116,03500"</f>
        <v>116,03500</v>
      </c>
      <c r="F35" s="39"/>
      <c r="G35" s="43" t="str">
        <f>" 1,07524"</f>
        <v> 1,07524</v>
      </c>
    </row>
    <row r="36" spans="2:7" ht="15">
      <c r="B36" s="39" t="str">
        <f>"11/04/2014"</f>
        <v>11/04/2014</v>
      </c>
      <c r="C36" s="39" t="str">
        <f>"10"</f>
        <v>10</v>
      </c>
      <c r="D36" s="39"/>
      <c r="E36" s="42" t="str">
        <f>"116,04667"</f>
        <v>116,04667</v>
      </c>
      <c r="F36" s="39"/>
      <c r="G36" s="43" t="str">
        <f>" 1,07535"</f>
        <v> 1,07535</v>
      </c>
    </row>
    <row r="37" spans="2:7" ht="15">
      <c r="B37" s="39" t="str">
        <f>"12/04/2014"</f>
        <v>12/04/2014</v>
      </c>
      <c r="C37" s="39" t="str">
        <f>"11"</f>
        <v>11</v>
      </c>
      <c r="D37" s="39"/>
      <c r="E37" s="42" t="str">
        <f>"116,05833"</f>
        <v>116,05833</v>
      </c>
      <c r="F37" s="39"/>
      <c r="G37" s="43" t="str">
        <f>" 1,07546"</f>
        <v> 1,07546</v>
      </c>
    </row>
    <row r="38" spans="2:7" ht="15">
      <c r="B38" s="39" t="str">
        <f>"13/04/2014"</f>
        <v>13/04/2014</v>
      </c>
      <c r="C38" s="39" t="str">
        <f>"12"</f>
        <v>12</v>
      </c>
      <c r="D38" s="39"/>
      <c r="E38" s="42" t="str">
        <f>"116,07000"</f>
        <v>116,07000</v>
      </c>
      <c r="F38" s="39"/>
      <c r="G38" s="43" t="str">
        <f>" 1,07557"</f>
        <v> 1,07557</v>
      </c>
    </row>
    <row r="39" spans="2:7" ht="15">
      <c r="B39" s="39" t="str">
        <f>"14/04/2014"</f>
        <v>14/04/2014</v>
      </c>
      <c r="C39" s="39" t="str">
        <f>"13"</f>
        <v>13</v>
      </c>
      <c r="D39" s="39"/>
      <c r="E39" s="42" t="str">
        <f>"116,08167"</f>
        <v>116,08167</v>
      </c>
      <c r="F39" s="39"/>
      <c r="G39" s="43" t="str">
        <f>" 1,07567"</f>
        <v> 1,07567</v>
      </c>
    </row>
    <row r="40" spans="2:7" ht="15">
      <c r="B40" s="39" t="str">
        <f>"15/04/2014"</f>
        <v>15/04/2014</v>
      </c>
      <c r="C40" s="39" t="str">
        <f>"14"</f>
        <v>14</v>
      </c>
      <c r="D40" s="39"/>
      <c r="E40" s="42" t="str">
        <f>"116,09333"</f>
        <v>116,09333</v>
      </c>
      <c r="F40" s="39"/>
      <c r="G40" s="43" t="str">
        <f>" 1,07578"</f>
        <v> 1,07578</v>
      </c>
    </row>
    <row r="41" spans="2:7" ht="15">
      <c r="B41" s="39" t="str">
        <f>"16/04/2014"</f>
        <v>16/04/2014</v>
      </c>
      <c r="C41" s="39" t="str">
        <f>"15"</f>
        <v>15</v>
      </c>
      <c r="D41" s="39"/>
      <c r="E41" s="42" t="str">
        <f>"116,10500"</f>
        <v>116,10500</v>
      </c>
      <c r="F41" s="39"/>
      <c r="G41" s="43" t="str">
        <f>" 1,07589"</f>
        <v> 1,07589</v>
      </c>
    </row>
    <row r="42" spans="2:7" ht="15">
      <c r="B42" s="39" t="str">
        <f>"17/04/2014"</f>
        <v>17/04/2014</v>
      </c>
      <c r="C42" s="39" t="str">
        <f>"16"</f>
        <v>16</v>
      </c>
      <c r="D42" s="39"/>
      <c r="E42" s="42" t="str">
        <f>"116,11667"</f>
        <v>116,11667</v>
      </c>
      <c r="F42" s="39"/>
      <c r="G42" s="43" t="str">
        <f>" 1,07600"</f>
        <v> 1,07600</v>
      </c>
    </row>
    <row r="43" spans="2:7" ht="15">
      <c r="B43" s="39" t="str">
        <f>"18/04/2014"</f>
        <v>18/04/2014</v>
      </c>
      <c r="C43" s="39" t="str">
        <f>"17"</f>
        <v>17</v>
      </c>
      <c r="D43" s="39"/>
      <c r="E43" s="42" t="str">
        <f>"116,12833"</f>
        <v>116,12833</v>
      </c>
      <c r="F43" s="39"/>
      <c r="G43" s="43" t="str">
        <f>" 1,07611"</f>
        <v> 1,07611</v>
      </c>
    </row>
    <row r="44" spans="2:7" ht="15">
      <c r="B44" s="39" t="str">
        <f>"19/04/2014"</f>
        <v>19/04/2014</v>
      </c>
      <c r="C44" s="39" t="str">
        <f>"18"</f>
        <v>18</v>
      </c>
      <c r="D44" s="39"/>
      <c r="E44" s="42" t="str">
        <f>"116,14000"</f>
        <v>116,14000</v>
      </c>
      <c r="F44" s="39"/>
      <c r="G44" s="43" t="str">
        <f>" 1,07621"</f>
        <v> 1,07621</v>
      </c>
    </row>
    <row r="45" spans="2:7" ht="15">
      <c r="B45" s="39" t="str">
        <f>"20/04/2014"</f>
        <v>20/04/2014</v>
      </c>
      <c r="C45" s="39" t="str">
        <f>"19"</f>
        <v>19</v>
      </c>
      <c r="D45" s="39"/>
      <c r="E45" s="42" t="str">
        <f>"116,15167"</f>
        <v>116,15167</v>
      </c>
      <c r="F45" s="39"/>
      <c r="G45" s="43" t="str">
        <f>" 1,07632"</f>
        <v> 1,07632</v>
      </c>
    </row>
    <row r="46" spans="2:7" ht="15">
      <c r="B46" s="39" t="str">
        <f>"21/04/2014"</f>
        <v>21/04/2014</v>
      </c>
      <c r="C46" s="39" t="str">
        <f>"20"</f>
        <v>20</v>
      </c>
      <c r="D46" s="39"/>
      <c r="E46" s="42" t="str">
        <f>"116,16333"</f>
        <v>116,16333</v>
      </c>
      <c r="F46" s="39"/>
      <c r="G46" s="43" t="str">
        <f>" 1,07643"</f>
        <v> 1,07643</v>
      </c>
    </row>
    <row r="47" spans="2:7" ht="15">
      <c r="B47" s="39" t="str">
        <f>"22/04/2014"</f>
        <v>22/04/2014</v>
      </c>
      <c r="C47" s="39" t="str">
        <f>"21"</f>
        <v>21</v>
      </c>
      <c r="D47" s="39"/>
      <c r="E47" s="42" t="str">
        <f>"116,17500"</f>
        <v>116,17500</v>
      </c>
      <c r="F47" s="39"/>
      <c r="G47" s="43" t="str">
        <f>" 1,07654"</f>
        <v> 1,07654</v>
      </c>
    </row>
    <row r="48" spans="2:7" ht="15">
      <c r="B48" s="39" t="str">
        <f>"23/04/2014"</f>
        <v>23/04/2014</v>
      </c>
      <c r="C48" s="39" t="str">
        <f>"22"</f>
        <v>22</v>
      </c>
      <c r="D48" s="39"/>
      <c r="E48" s="42" t="str">
        <f>"116,18667"</f>
        <v>116,18667</v>
      </c>
      <c r="F48" s="39"/>
      <c r="G48" s="43" t="str">
        <f>" 1,07665"</f>
        <v> 1,07665</v>
      </c>
    </row>
    <row r="49" spans="2:7" ht="15">
      <c r="B49" s="39" t="str">
        <f>"24/04/2014"</f>
        <v>24/04/2014</v>
      </c>
      <c r="C49" s="39" t="str">
        <f>"23"</f>
        <v>23</v>
      </c>
      <c r="D49" s="39"/>
      <c r="E49" s="42" t="str">
        <f>"116,19833"</f>
        <v>116,19833</v>
      </c>
      <c r="F49" s="39"/>
      <c r="G49" s="43" t="str">
        <f>" 1,07675"</f>
        <v> 1,07675</v>
      </c>
    </row>
    <row r="50" spans="2:7" ht="15">
      <c r="B50" s="39" t="str">
        <f>"25/04/2014"</f>
        <v>25/04/2014</v>
      </c>
      <c r="C50" s="39" t="str">
        <f>"24"</f>
        <v>24</v>
      </c>
      <c r="D50" s="39"/>
      <c r="E50" s="42" t="str">
        <f>"116,21000"</f>
        <v>116,21000</v>
      </c>
      <c r="F50" s="39"/>
      <c r="G50" s="43" t="str">
        <f>" 1,07686"</f>
        <v> 1,07686</v>
      </c>
    </row>
    <row r="51" spans="2:7" ht="15">
      <c r="B51" s="39" t="str">
        <f>"26/04/2014"</f>
        <v>26/04/2014</v>
      </c>
      <c r="C51" s="39" t="str">
        <f>"25"</f>
        <v>25</v>
      </c>
      <c r="D51" s="39"/>
      <c r="E51" s="42" t="str">
        <f>"116,22167"</f>
        <v>116,22167</v>
      </c>
      <c r="F51" s="39"/>
      <c r="G51" s="43" t="str">
        <f>" 1,07697"</f>
        <v> 1,07697</v>
      </c>
    </row>
    <row r="52" spans="2:7" ht="15">
      <c r="B52" s="39" t="str">
        <f>"27/04/2014"</f>
        <v>27/04/2014</v>
      </c>
      <c r="C52" s="39" t="str">
        <f>"26"</f>
        <v>26</v>
      </c>
      <c r="D52" s="39"/>
      <c r="E52" s="42" t="str">
        <f>"116,23333"</f>
        <v>116,23333</v>
      </c>
      <c r="F52" s="39"/>
      <c r="G52" s="43" t="str">
        <f>" 1,07708"</f>
        <v> 1,07708</v>
      </c>
    </row>
    <row r="53" spans="2:7" ht="15">
      <c r="B53" s="39" t="str">
        <f>"28/04/2014"</f>
        <v>28/04/2014</v>
      </c>
      <c r="C53" s="39" t="str">
        <f>"27"</f>
        <v>27</v>
      </c>
      <c r="D53" s="39"/>
      <c r="E53" s="42" t="str">
        <f>"116,24500"</f>
        <v>116,24500</v>
      </c>
      <c r="F53" s="39"/>
      <c r="G53" s="43" t="str">
        <f>" 1,07719"</f>
        <v> 1,07719</v>
      </c>
    </row>
    <row r="54" spans="2:7" ht="15">
      <c r="B54" s="39" t="str">
        <f>"29/04/2014"</f>
        <v>29/04/2014</v>
      </c>
      <c r="C54" s="39" t="str">
        <f>"28"</f>
        <v>28</v>
      </c>
      <c r="D54" s="39"/>
      <c r="E54" s="42" t="str">
        <f>"116,25667"</f>
        <v>116,25667</v>
      </c>
      <c r="F54" s="39"/>
      <c r="G54" s="43" t="str">
        <f>" 1,07730"</f>
        <v> 1,07730</v>
      </c>
    </row>
    <row r="55" spans="2:7" ht="15">
      <c r="B55" s="38" t="str">
        <f>"30/04/2014"</f>
        <v>30/04/2014</v>
      </c>
      <c r="C55" s="38" t="str">
        <f>"29"</f>
        <v>29</v>
      </c>
      <c r="D55" s="38"/>
      <c r="E55" s="41" t="str">
        <f>"116,26833"</f>
        <v>116,26833</v>
      </c>
      <c r="F55" s="38"/>
      <c r="G55" s="40" t="str">
        <f>" 1,07740"</f>
        <v> 1,07740</v>
      </c>
    </row>
    <row r="58" spans="1:2" ht="23.25">
      <c r="A58" s="44">
        <v>41715</v>
      </c>
      <c r="B58" s="45" t="s">
        <v>22</v>
      </c>
    </row>
    <row r="60" spans="1:2" ht="23.25">
      <c r="A60" s="44">
        <v>41715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2014-03-17T10:51:53Z</cp:lastPrinted>
  <dcterms:created xsi:type="dcterms:W3CDTF">2014-03-17T10:38:18Z</dcterms:created>
  <dcterms:modified xsi:type="dcterms:W3CDTF">2014-03-17T10:52:01Z</dcterms:modified>
  <cp:category/>
  <cp:version/>
  <cp:contentType/>
  <cp:contentStatus/>
</cp:coreProperties>
</file>