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255" windowWidth="20355" windowHeight="61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<sst xmlns="http://schemas.openxmlformats.org/spreadsheetml/2006/main" count="27" uniqueCount="24">
  <si>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IT0004545890 - BTP 15/09/09-15/09/41 2,55%                                                                                    </t>
  </si>
  <si>
    <t>Calcolo del Coefficiente di Indicizzazione relativo al mese di AGOSTO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</si>
  <si>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</si>
  <si>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</si>
  <si>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</si>
  <si>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</si>
  <si>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</si>
  <si>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</si>
  <si>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</si>
  <si>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</si>
  <si>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</si>
  <si>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</si>
  <si>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</si>
  <si>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AGOSTO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</si>
  <si>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</si>
  <si>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GIUGNO 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</si>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</sst>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"15/09/09"</f>
        <v>15/09/09</v>
      </c>
      <c r="B12" s="14" t="str">
        <f>"108,27"</f>
        <v>108,27</v>
      </c>
      <c r="C12" s="14" t="str">
        <f>"107,51"</f>
        <v>107,51</v>
      </c>
      <c r="D12" s="14" t="str">
        <f>"14"</f>
        <v>14</v>
      </c>
      <c r="E12" s="14" t="str">
        <f>"30"</f>
        <v>30</v>
      </c>
      <c r="F12" s="14"/>
      <c r="G12" s="13" t="str">
        <f>"107,91533"</f>
        <v>107,91533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"117,76"</f>
        <v>117,76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"117,74"</f>
        <v>117,74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"01/08/2015"</f>
        <v>01/08/2015</v>
      </c>
      <c r="C26" s="39" t="str">
        <f>"0"</f>
        <v>0</v>
      </c>
      <c r="D26" s="39"/>
      <c r="E26" s="42" t="str">
        <f>"117,76000"</f>
        <v>117,76000</v>
      </c>
      <c r="F26" s="39"/>
      <c r="G26" s="43" t="str">
        <f>" 1,09123"</f>
        <v> 1,09123</v>
      </c>
    </row>
    <row r="27" spans="2:7" ht="15">
      <c r="B27" s="39" t="str">
        <f>"02/08/2015"</f>
        <v>02/08/2015</v>
      </c>
      <c r="C27" s="39" t="str">
        <f>"1"</f>
        <v>1</v>
      </c>
      <c r="D27" s="39"/>
      <c r="E27" s="42" t="str">
        <f>"117,75935"</f>
        <v>117,75935</v>
      </c>
      <c r="F27" s="39"/>
      <c r="G27" s="43" t="str">
        <f>" 1,09122"</f>
        <v> 1,09122</v>
      </c>
    </row>
    <row r="28" spans="2:7" ht="15">
      <c r="B28" s="39" t="str">
        <f>"03/08/2015"</f>
        <v>03/08/2015</v>
      </c>
      <c r="C28" s="39" t="str">
        <f>"2"</f>
        <v>2</v>
      </c>
      <c r="D28" s="39"/>
      <c r="E28" s="42" t="str">
        <f>"117,75871"</f>
        <v>117,75871</v>
      </c>
      <c r="F28" s="39"/>
      <c r="G28" s="43" t="str">
        <f>" 1,09121"</f>
        <v> 1,09121</v>
      </c>
    </row>
    <row r="29" spans="2:7" ht="15">
      <c r="B29" s="39" t="str">
        <f>"04/08/2015"</f>
        <v>04/08/2015</v>
      </c>
      <c r="C29" s="39" t="str">
        <f>"3"</f>
        <v>3</v>
      </c>
      <c r="D29" s="39"/>
      <c r="E29" s="42" t="str">
        <f>"117,75806"</f>
        <v>117,75806</v>
      </c>
      <c r="F29" s="39"/>
      <c r="G29" s="43" t="str">
        <f>" 1,09121"</f>
        <v> 1,09121</v>
      </c>
    </row>
    <row r="30" spans="2:7" ht="15">
      <c r="B30" s="39" t="str">
        <f>"05/08/2015"</f>
        <v>05/08/2015</v>
      </c>
      <c r="C30" s="39" t="str">
        <f>"4"</f>
        <v>4</v>
      </c>
      <c r="D30" s="39"/>
      <c r="E30" s="42" t="str">
        <f>"117,75742"</f>
        <v>117,75742</v>
      </c>
      <c r="F30" s="39"/>
      <c r="G30" s="43" t="str">
        <f>" 1,09120"</f>
        <v> 1,09120</v>
      </c>
    </row>
    <row r="31" spans="2:7" ht="15">
      <c r="B31" s="39" t="str">
        <f>"06/08/2015"</f>
        <v>06/08/2015</v>
      </c>
      <c r="C31" s="39" t="str">
        <f>"5"</f>
        <v>5</v>
      </c>
      <c r="D31" s="39"/>
      <c r="E31" s="42" t="str">
        <f>"117,75677"</f>
        <v>117,75677</v>
      </c>
      <c r="F31" s="39"/>
      <c r="G31" s="43" t="str">
        <f>" 1,09120"</f>
        <v> 1,09120</v>
      </c>
    </row>
    <row r="32" spans="2:7" ht="15">
      <c r="B32" s="39" t="str">
        <f>"07/08/2015"</f>
        <v>07/08/2015</v>
      </c>
      <c r="C32" s="39" t="str">
        <f>"6"</f>
        <v>6</v>
      </c>
      <c r="D32" s="39"/>
      <c r="E32" s="42" t="str">
        <f>"117,75613"</f>
        <v>117,75613</v>
      </c>
      <c r="F32" s="39"/>
      <c r="G32" s="43" t="str">
        <f>" 1,09119"</f>
        <v> 1,09119</v>
      </c>
    </row>
    <row r="33" spans="2:7" ht="15">
      <c r="B33" s="39" t="str">
        <f>"08/08/2015"</f>
        <v>08/08/2015</v>
      </c>
      <c r="C33" s="39" t="str">
        <f>"7"</f>
        <v>7</v>
      </c>
      <c r="D33" s="39"/>
      <c r="E33" s="42" t="str">
        <f>"117,75548"</f>
        <v>117,75548</v>
      </c>
      <c r="F33" s="39"/>
      <c r="G33" s="43" t="str">
        <f>" 1,09118"</f>
        <v> 1,09118</v>
      </c>
    </row>
    <row r="34" spans="2:7" ht="15">
      <c r="B34" s="39" t="str">
        <f>"09/08/2015"</f>
        <v>09/08/2015</v>
      </c>
      <c r="C34" s="39" t="str">
        <f>"8"</f>
        <v>8</v>
      </c>
      <c r="D34" s="39"/>
      <c r="E34" s="42" t="str">
        <f>"117,75484"</f>
        <v>117,75484</v>
      </c>
      <c r="F34" s="39"/>
      <c r="G34" s="43" t="str">
        <f>" 1,09118"</f>
        <v> 1,09118</v>
      </c>
    </row>
    <row r="35" spans="2:7" ht="15">
      <c r="B35" s="39" t="str">
        <f>"10/08/2015"</f>
        <v>10/08/2015</v>
      </c>
      <c r="C35" s="39" t="str">
        <f>"9"</f>
        <v>9</v>
      </c>
      <c r="D35" s="39"/>
      <c r="E35" s="42" t="str">
        <f>"117,75419"</f>
        <v>117,75419</v>
      </c>
      <c r="F35" s="39"/>
      <c r="G35" s="43" t="str">
        <f>" 1,09117"</f>
        <v> 1,09117</v>
      </c>
    </row>
    <row r="36" spans="2:7" ht="15">
      <c r="B36" s="39" t="str">
        <f>"11/08/2015"</f>
        <v>11/08/2015</v>
      </c>
      <c r="C36" s="39" t="str">
        <f>"10"</f>
        <v>10</v>
      </c>
      <c r="D36" s="39"/>
      <c r="E36" s="42" t="str">
        <f>"117,75355"</f>
        <v>117,75355</v>
      </c>
      <c r="F36" s="39"/>
      <c r="G36" s="43" t="str">
        <f>" 1,09117"</f>
        <v> 1,09117</v>
      </c>
    </row>
    <row r="37" spans="2:7" ht="15">
      <c r="B37" s="39" t="str">
        <f>"12/08/2015"</f>
        <v>12/08/2015</v>
      </c>
      <c r="C37" s="39" t="str">
        <f>"11"</f>
        <v>11</v>
      </c>
      <c r="D37" s="39"/>
      <c r="E37" s="42" t="str">
        <f>"117,75290"</f>
        <v>117,75290</v>
      </c>
      <c r="F37" s="39"/>
      <c r="G37" s="43" t="str">
        <f>" 1,09116"</f>
        <v> 1,09116</v>
      </c>
    </row>
    <row r="38" spans="2:7" ht="15">
      <c r="B38" s="39" t="str">
        <f>"13/08/2015"</f>
        <v>13/08/2015</v>
      </c>
      <c r="C38" s="39" t="str">
        <f>"12"</f>
        <v>12</v>
      </c>
      <c r="D38" s="39"/>
      <c r="E38" s="42" t="str">
        <f>"117,75226"</f>
        <v>117,75226</v>
      </c>
      <c r="F38" s="39"/>
      <c r="G38" s="43" t="str">
        <f>" 1,09115"</f>
        <v> 1,09115</v>
      </c>
    </row>
    <row r="39" spans="2:7" ht="15">
      <c r="B39" s="39" t="str">
        <f>"14/08/2015"</f>
        <v>14/08/2015</v>
      </c>
      <c r="C39" s="39" t="str">
        <f>"13"</f>
        <v>13</v>
      </c>
      <c r="D39" s="39"/>
      <c r="E39" s="42" t="str">
        <f>"117,75161"</f>
        <v>117,75161</v>
      </c>
      <c r="F39" s="39"/>
      <c r="G39" s="43" t="str">
        <f>" 1,09115"</f>
        <v> 1,09115</v>
      </c>
    </row>
    <row r="40" spans="2:7" ht="15">
      <c r="B40" s="39" t="str">
        <f>"15/08/2015"</f>
        <v>15/08/2015</v>
      </c>
      <c r="C40" s="39" t="str">
        <f>"14"</f>
        <v>14</v>
      </c>
      <c r="D40" s="39"/>
      <c r="E40" s="42" t="str">
        <f>"117,75097"</f>
        <v>117,75097</v>
      </c>
      <c r="F40" s="39"/>
      <c r="G40" s="43" t="str">
        <f>" 1,09114"</f>
        <v> 1,09114</v>
      </c>
    </row>
    <row r="41" spans="2:7" ht="15">
      <c r="B41" s="39" t="str">
        <f>"16/08/2015"</f>
        <v>16/08/2015</v>
      </c>
      <c r="C41" s="39" t="str">
        <f>"15"</f>
        <v>15</v>
      </c>
      <c r="D41" s="39"/>
      <c r="E41" s="42" t="str">
        <f>"117,75032"</f>
        <v>117,75032</v>
      </c>
      <c r="F41" s="39"/>
      <c r="G41" s="43" t="str">
        <f>" 1,09114"</f>
        <v> 1,09114</v>
      </c>
    </row>
    <row r="42" spans="2:7" ht="15">
      <c r="B42" s="39" t="str">
        <f>"17/08/2015"</f>
        <v>17/08/2015</v>
      </c>
      <c r="C42" s="39" t="str">
        <f>"16"</f>
        <v>16</v>
      </c>
      <c r="D42" s="39"/>
      <c r="E42" s="42" t="str">
        <f>"117,74968"</f>
        <v>117,74968</v>
      </c>
      <c r="F42" s="39"/>
      <c r="G42" s="43" t="str">
        <f>" 1,09113"</f>
        <v> 1,09113</v>
      </c>
    </row>
    <row r="43" spans="2:7" ht="15">
      <c r="B43" s="39" t="str">
        <f>"18/08/2015"</f>
        <v>18/08/2015</v>
      </c>
      <c r="C43" s="39" t="str">
        <f>"17"</f>
        <v>17</v>
      </c>
      <c r="D43" s="39"/>
      <c r="E43" s="42" t="str">
        <f>"117,74903"</f>
        <v>117,74903</v>
      </c>
      <c r="F43" s="39"/>
      <c r="G43" s="43" t="str">
        <f>" 1,09112"</f>
        <v> 1,09112</v>
      </c>
    </row>
    <row r="44" spans="2:7" ht="15">
      <c r="B44" s="39" t="str">
        <f>"19/08/2015"</f>
        <v>19/08/2015</v>
      </c>
      <c r="C44" s="39" t="str">
        <f>"18"</f>
        <v>18</v>
      </c>
      <c r="D44" s="39"/>
      <c r="E44" s="42" t="str">
        <f>"117,74839"</f>
        <v>117,74839</v>
      </c>
      <c r="F44" s="39"/>
      <c r="G44" s="43" t="str">
        <f>" 1,09112"</f>
        <v> 1,09112</v>
      </c>
    </row>
    <row r="45" spans="2:7" ht="15">
      <c r="B45" s="39" t="str">
        <f>"20/08/2015"</f>
        <v>20/08/2015</v>
      </c>
      <c r="C45" s="39" t="str">
        <f>"19"</f>
        <v>19</v>
      </c>
      <c r="D45" s="39"/>
      <c r="E45" s="42" t="str">
        <f>"117,74774"</f>
        <v>117,74774</v>
      </c>
      <c r="F45" s="39"/>
      <c r="G45" s="43" t="str">
        <f>" 1,09111"</f>
        <v> 1,09111</v>
      </c>
    </row>
    <row r="46" spans="2:7" ht="15">
      <c r="B46" s="39" t="str">
        <f>"21/08/2015"</f>
        <v>21/08/2015</v>
      </c>
      <c r="C46" s="39" t="str">
        <f>"20"</f>
        <v>20</v>
      </c>
      <c r="D46" s="39"/>
      <c r="E46" s="42" t="str">
        <f>"117,74710"</f>
        <v>117,74710</v>
      </c>
      <c r="F46" s="39"/>
      <c r="G46" s="43" t="str">
        <f>" 1,09111"</f>
        <v> 1,09111</v>
      </c>
    </row>
    <row r="47" spans="2:7" ht="15">
      <c r="B47" s="39" t="str">
        <f>"22/08/2015"</f>
        <v>22/08/2015</v>
      </c>
      <c r="C47" s="39" t="str">
        <f>"21"</f>
        <v>21</v>
      </c>
      <c r="D47" s="39"/>
      <c r="E47" s="42" t="str">
        <f>"117,74645"</f>
        <v>117,74645</v>
      </c>
      <c r="F47" s="39"/>
      <c r="G47" s="43" t="str">
        <f>" 1,09110"</f>
        <v> 1,09110</v>
      </c>
    </row>
    <row r="48" spans="2:7" ht="15">
      <c r="B48" s="39" t="str">
        <f>"23/08/2015"</f>
        <v>23/08/2015</v>
      </c>
      <c r="C48" s="39" t="str">
        <f>"22"</f>
        <v>22</v>
      </c>
      <c r="D48" s="39"/>
      <c r="E48" s="42" t="str">
        <f>"117,74581"</f>
        <v>117,74581</v>
      </c>
      <c r="F48" s="39"/>
      <c r="G48" s="43" t="str">
        <f>" 1,09109"</f>
        <v> 1,09109</v>
      </c>
    </row>
    <row r="49" spans="2:7" ht="15">
      <c r="B49" s="39" t="str">
        <f>"24/08/2015"</f>
        <v>24/08/2015</v>
      </c>
      <c r="C49" s="39" t="str">
        <f>"23"</f>
        <v>23</v>
      </c>
      <c r="D49" s="39"/>
      <c r="E49" s="42" t="str">
        <f>"117,74516"</f>
        <v>117,74516</v>
      </c>
      <c r="F49" s="39"/>
      <c r="G49" s="43" t="str">
        <f>" 1,09109"</f>
        <v> 1,09109</v>
      </c>
    </row>
    <row r="50" spans="2:7" ht="15">
      <c r="B50" s="39" t="str">
        <f>"25/08/2015"</f>
        <v>25/08/2015</v>
      </c>
      <c r="C50" s="39" t="str">
        <f>"24"</f>
        <v>24</v>
      </c>
      <c r="D50" s="39"/>
      <c r="E50" s="42" t="str">
        <f>"117,74452"</f>
        <v>117,74452</v>
      </c>
      <c r="F50" s="39"/>
      <c r="G50" s="43" t="str">
        <f>" 1,09108"</f>
        <v> 1,09108</v>
      </c>
    </row>
    <row r="51" spans="2:7" ht="15">
      <c r="B51" s="39" t="str">
        <f>"26/08/2015"</f>
        <v>26/08/2015</v>
      </c>
      <c r="C51" s="39" t="str">
        <f>"25"</f>
        <v>25</v>
      </c>
      <c r="D51" s="39"/>
      <c r="E51" s="42" t="str">
        <f>"117,74387"</f>
        <v>117,74387</v>
      </c>
      <c r="F51" s="39"/>
      <c r="G51" s="43" t="str">
        <f>" 1,09108"</f>
        <v> 1,09108</v>
      </c>
    </row>
    <row r="52" spans="2:7" ht="15">
      <c r="B52" s="39" t="str">
        <f>"27/08/2015"</f>
        <v>27/08/2015</v>
      </c>
      <c r="C52" s="39" t="str">
        <f>"26"</f>
        <v>26</v>
      </c>
      <c r="D52" s="39"/>
      <c r="E52" s="42" t="str">
        <f>"117,74323"</f>
        <v>117,74323</v>
      </c>
      <c r="F52" s="39"/>
      <c r="G52" s="43" t="str">
        <f>" 1,09107"</f>
        <v> 1,09107</v>
      </c>
    </row>
    <row r="53" spans="2:7" ht="15">
      <c r="B53" s="39" t="str">
        <f>"28/08/2015"</f>
        <v>28/08/2015</v>
      </c>
      <c r="C53" s="39" t="str">
        <f>"27"</f>
        <v>27</v>
      </c>
      <c r="D53" s="39"/>
      <c r="E53" s="42" t="str">
        <f>"117,74258"</f>
        <v>117,74258</v>
      </c>
      <c r="F53" s="39"/>
      <c r="G53" s="43" t="str">
        <f>" 1,09106"</f>
        <v> 1,09106</v>
      </c>
    </row>
    <row r="54" spans="2:7" ht="15">
      <c r="B54" s="39" t="str">
        <f>"29/08/2015"</f>
        <v>29/08/2015</v>
      </c>
      <c r="C54" s="39" t="str">
        <f>"28"</f>
        <v>28</v>
      </c>
      <c r="D54" s="39"/>
      <c r="E54" s="42" t="str">
        <f>"117,74194"</f>
        <v>117,74194</v>
      </c>
      <c r="F54" s="39"/>
      <c r="G54" s="43" t="str">
        <f>" 1,09106"</f>
        <v> 1,09106</v>
      </c>
    </row>
    <row r="55" spans="2:7" ht="15">
      <c r="B55" s="39" t="str">
        <f>"30/08/2015"</f>
        <v>30/08/2015</v>
      </c>
      <c r="C55" s="39" t="str">
        <f>"29"</f>
        <v>29</v>
      </c>
      <c r="D55" s="39"/>
      <c r="E55" s="42" t="str">
        <f>"117,74129"</f>
        <v>117,74129</v>
      </c>
      <c r="F55" s="39"/>
      <c r="G55" s="43" t="str">
        <f>" 1,09105"</f>
        <v> 1,09105</v>
      </c>
    </row>
    <row r="56" spans="2:7" ht="15">
      <c r="B56" s="38" t="str">
        <f>"31/08/2015"</f>
        <v>31/08/2015</v>
      </c>
      <c r="C56" s="38" t="str">
        <f>"30"</f>
        <v>30</v>
      </c>
      <c r="D56" s="38"/>
      <c r="E56" s="41" t="str">
        <f>"117,74065"</f>
        <v>117,74065</v>
      </c>
      <c r="F56" s="38"/>
      <c r="G56" s="40" t="str">
        <f>" 1,09105"</f>
        <v> 1,09105</v>
      </c>
    </row>
    <row r="59" spans="1:2" ht="23.25">
      <c r="A59" s="44">
        <v>42201</v>
      </c>
      <c r="B59" s="45" t="s">
        <v>22</v>
      </c>
    </row>
    <row r="61" spans="1:2" ht="23.25">
      <c r="A61" s="44">
        <v>42201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2015-07-16T09:49:31Z</cp:lastPrinted>
  <dcterms:created xsi:type="dcterms:W3CDTF">2015-07-16T09:27:19Z</dcterms:created>
  <dcterms:modified xsi:type="dcterms:W3CDTF">2015-07-16T09:49:40Z</dcterms:modified>
  <cp:category/>
  <cp:version/>
  <cp:contentType/>
  <cp:contentStatus/>
</cp:coreProperties>
</file>