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22515" windowHeight="946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'Foglio1'!$A$1:$G$61</definedName>
  </definedNames>
  <calcPr fullCalcOnLoad="1"/>
</workbook>
</file>

<file path=xl/sharedStrings.xml><?xml version="1.0" encoding="utf-8"?>
<sst xmlns="http://schemas.openxmlformats.org/spreadsheetml/2006/main" count="27" uniqueCount="23">
  <si>
    <t xml:space="preserve">IT0003745541 - BTP 2004/2035 TASSO FISSO 2.35%      INDICIZZATO                                                               </t>
  </si>
  <si>
    <t>Calcolo del Coefficiente di Indicizzazione relativo al mese di LUGLIO    2016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</si>
  <si>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</si>
  <si>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1995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</si>
  <si>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1995</t>
    </r>
  </si>
  <si>
    <t>gg dal 1° m  - 1</t>
  </si>
  <si>
    <t>gg nel mese m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</si>
  <si>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1995</t>
    </r>
  </si>
  <si>
    <t>arrotondato 5 cfr</t>
  </si>
  <si>
    <t xml:space="preserve">LUGLIO   </t>
  </si>
  <si>
    <t xml:space="preserve">GIUGNO   </t>
  </si>
  <si>
    <t>riferimento</t>
  </si>
  <si>
    <t>IR d,m base 2010</t>
  </si>
  <si>
    <r>
      <t>IE</t>
    </r>
    <r>
      <rPr>
        <sz val="10"/>
        <rFont val="Arial"/>
        <family val="2"/>
      </rPr>
      <t xml:space="preserve"> m - 3</t>
    </r>
  </si>
  <si>
    <t xml:space="preserve"> INDICE DEFINITIVO MAGGIO    16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</si>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</sst>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B61" sqref="B61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7</v>
      </c>
    </row>
    <row r="10" spans="1:7" ht="15.75" thickBot="1">
      <c r="A10" s="11" t="s">
        <v>11</v>
      </c>
      <c r="B10" s="9" t="s">
        <v>10</v>
      </c>
      <c r="C10" s="9" t="s">
        <v>9</v>
      </c>
      <c r="D10" s="10"/>
      <c r="E10" s="10"/>
      <c r="F10" s="9"/>
      <c r="G10" s="8" t="s">
        <v>8</v>
      </c>
    </row>
    <row r="12" spans="1:7" ht="15">
      <c r="A12" s="12" t="str">
        <f>"15/09/04"</f>
        <v>15/09/04</v>
      </c>
      <c r="B12" s="14" t="str">
        <f>" 98,07"</f>
        <v> 98,07</v>
      </c>
      <c r="C12" s="14" t="str">
        <f>" 98,07"</f>
        <v> 98,07</v>
      </c>
      <c r="D12" s="14" t="str">
        <f>"14"</f>
        <v>14</v>
      </c>
      <c r="E12" s="14" t="str">
        <f>"30"</f>
        <v>30</v>
      </c>
      <c r="F12" s="14"/>
      <c r="G12" s="13" t="str">
        <f>" 98,07980"</f>
        <v> 98,07980</v>
      </c>
    </row>
    <row r="13" ht="15.75" thickBot="1"/>
    <row r="14" spans="6:7" ht="15">
      <c r="F14" s="15"/>
      <c r="G14" s="6" t="s">
        <v>12</v>
      </c>
    </row>
    <row r="15" spans="6:7" ht="15.75" thickBot="1">
      <c r="F15" s="17"/>
      <c r="G15" s="20" t="s">
        <v>8</v>
      </c>
    </row>
    <row r="17" spans="6:7" ht="15.75" thickBot="1">
      <c r="F17" s="26"/>
      <c r="G17" s="27" t="str">
        <f>" 83,81258"</f>
        <v> 83,81258</v>
      </c>
    </row>
    <row r="18" spans="1:7" ht="16.5" thickBot="1" thickTop="1">
      <c r="A18" s="22" t="s">
        <v>9</v>
      </c>
      <c r="B18" s="5" t="s">
        <v>13</v>
      </c>
      <c r="C18" s="24" t="str">
        <f>"100,11"</f>
        <v>100,11</v>
      </c>
      <c r="D18" s="25"/>
      <c r="E18" s="21"/>
      <c r="F18" s="21"/>
      <c r="G18" s="28"/>
    </row>
    <row r="19" spans="1:7" ht="16.5" thickBot="1" thickTop="1">
      <c r="A19" s="30">
        <v>2016</v>
      </c>
      <c r="B19" s="29" t="s">
        <v>15</v>
      </c>
      <c r="C19" s="33" t="str">
        <f>"100,47"</f>
        <v>100,47</v>
      </c>
      <c r="D19" t="s">
        <v>14</v>
      </c>
      <c r="G19" s="18"/>
    </row>
    <row r="20" spans="1:7" ht="16.5" thickBot="1" thickTop="1">
      <c r="A20" s="16"/>
      <c r="B20" s="31" t="s">
        <v>16</v>
      </c>
      <c r="C20" s="32">
        <v>31</v>
      </c>
      <c r="D20" s="10"/>
      <c r="E20" s="10"/>
      <c r="F20" s="10"/>
      <c r="G20" s="19"/>
    </row>
    <row r="22" ht="15.75" thickBot="1"/>
    <row r="23" spans="2:7" ht="15">
      <c r="B23" s="15" t="s">
        <v>20</v>
      </c>
      <c r="C23" s="23" t="s">
        <v>19</v>
      </c>
      <c r="D23" s="23"/>
      <c r="E23" s="35" t="s">
        <v>18</v>
      </c>
      <c r="F23" s="23"/>
      <c r="G23" s="34" t="s">
        <v>17</v>
      </c>
    </row>
    <row r="24" spans="2:7" ht="15.75" thickBot="1">
      <c r="B24" s="16"/>
      <c r="C24" s="10"/>
      <c r="D24" s="31"/>
      <c r="E24" s="36" t="s">
        <v>8</v>
      </c>
      <c r="F24" s="31"/>
      <c r="G24" s="37" t="s">
        <v>8</v>
      </c>
    </row>
    <row r="26" spans="2:7" ht="15">
      <c r="B26" s="39" t="str">
        <f>"01/07/2016"</f>
        <v>01/07/2016</v>
      </c>
      <c r="C26" s="39" t="str">
        <f>"0"</f>
        <v>0</v>
      </c>
      <c r="D26" s="39"/>
      <c r="E26" s="42" t="str">
        <f>"100,11000"</f>
        <v>100,11000</v>
      </c>
      <c r="F26" s="39"/>
      <c r="G26" s="43" t="str">
        <f>" 1,19445"</f>
        <v> 1,19445</v>
      </c>
    </row>
    <row r="27" spans="2:7" ht="15">
      <c r="B27" s="39" t="str">
        <f>"02/07/2016"</f>
        <v>02/07/2016</v>
      </c>
      <c r="C27" s="39" t="str">
        <f>"1"</f>
        <v>1</v>
      </c>
      <c r="D27" s="39"/>
      <c r="E27" s="42" t="str">
        <f>"100,12161"</f>
        <v>100,12161</v>
      </c>
      <c r="F27" s="39"/>
      <c r="G27" s="43" t="str">
        <f>" 1,19459"</f>
        <v> 1,19459</v>
      </c>
    </row>
    <row r="28" spans="2:7" ht="15">
      <c r="B28" s="39" t="str">
        <f>"03/07/2016"</f>
        <v>03/07/2016</v>
      </c>
      <c r="C28" s="39" t="str">
        <f>"2"</f>
        <v>2</v>
      </c>
      <c r="D28" s="39"/>
      <c r="E28" s="42" t="str">
        <f>"100,13323"</f>
        <v>100,13323</v>
      </c>
      <c r="F28" s="39"/>
      <c r="G28" s="43" t="str">
        <f>" 1,19473"</f>
        <v> 1,19473</v>
      </c>
    </row>
    <row r="29" spans="2:7" ht="15">
      <c r="B29" s="39" t="str">
        <f>"04/07/2016"</f>
        <v>04/07/2016</v>
      </c>
      <c r="C29" s="39" t="str">
        <f>"3"</f>
        <v>3</v>
      </c>
      <c r="D29" s="39"/>
      <c r="E29" s="42" t="str">
        <f>"100,14484"</f>
        <v>100,14484</v>
      </c>
      <c r="F29" s="39"/>
      <c r="G29" s="43" t="str">
        <f>" 1,19487"</f>
        <v> 1,19487</v>
      </c>
    </row>
    <row r="30" spans="2:7" ht="15">
      <c r="B30" s="39" t="str">
        <f>"05/07/2016"</f>
        <v>05/07/2016</v>
      </c>
      <c r="C30" s="39" t="str">
        <f>"4"</f>
        <v>4</v>
      </c>
      <c r="D30" s="39"/>
      <c r="E30" s="42" t="str">
        <f>"100,15645"</f>
        <v>100,15645</v>
      </c>
      <c r="F30" s="39"/>
      <c r="G30" s="43" t="str">
        <f>" 1,19500"</f>
        <v> 1,19500</v>
      </c>
    </row>
    <row r="31" spans="2:7" ht="15">
      <c r="B31" s="39" t="str">
        <f>"06/07/2016"</f>
        <v>06/07/2016</v>
      </c>
      <c r="C31" s="39" t="str">
        <f>"5"</f>
        <v>5</v>
      </c>
      <c r="D31" s="39"/>
      <c r="E31" s="42" t="str">
        <f>"100,16806"</f>
        <v>100,16806</v>
      </c>
      <c r="F31" s="39"/>
      <c r="G31" s="43" t="str">
        <f>" 1,19514"</f>
        <v> 1,19514</v>
      </c>
    </row>
    <row r="32" spans="2:7" ht="15">
      <c r="B32" s="39" t="str">
        <f>"07/07/2016"</f>
        <v>07/07/2016</v>
      </c>
      <c r="C32" s="39" t="str">
        <f>"6"</f>
        <v>6</v>
      </c>
      <c r="D32" s="39"/>
      <c r="E32" s="42" t="str">
        <f>"100,17968"</f>
        <v>100,17968</v>
      </c>
      <c r="F32" s="39"/>
      <c r="G32" s="43" t="str">
        <f>" 1,19528"</f>
        <v> 1,19528</v>
      </c>
    </row>
    <row r="33" spans="2:7" ht="15">
      <c r="B33" s="39" t="str">
        <f>"08/07/2016"</f>
        <v>08/07/2016</v>
      </c>
      <c r="C33" s="39" t="str">
        <f>"7"</f>
        <v>7</v>
      </c>
      <c r="D33" s="39"/>
      <c r="E33" s="42" t="str">
        <f>"100,19129"</f>
        <v>100,19129</v>
      </c>
      <c r="F33" s="39"/>
      <c r="G33" s="43" t="str">
        <f>" 1,19542"</f>
        <v> 1,19542</v>
      </c>
    </row>
    <row r="34" spans="2:7" ht="15">
      <c r="B34" s="39" t="str">
        <f>"09/07/2016"</f>
        <v>09/07/2016</v>
      </c>
      <c r="C34" s="39" t="str">
        <f>"8"</f>
        <v>8</v>
      </c>
      <c r="D34" s="39"/>
      <c r="E34" s="42" t="str">
        <f>"100,20290"</f>
        <v>100,20290</v>
      </c>
      <c r="F34" s="39"/>
      <c r="G34" s="43" t="str">
        <f>" 1,19556"</f>
        <v> 1,19556</v>
      </c>
    </row>
    <row r="35" spans="2:7" ht="15">
      <c r="B35" s="39" t="str">
        <f>"10/07/2016"</f>
        <v>10/07/2016</v>
      </c>
      <c r="C35" s="39" t="str">
        <f>"9"</f>
        <v>9</v>
      </c>
      <c r="D35" s="39"/>
      <c r="E35" s="42" t="str">
        <f>"100,21452"</f>
        <v>100,21452</v>
      </c>
      <c r="F35" s="39"/>
      <c r="G35" s="43" t="str">
        <f>" 1,19570"</f>
        <v> 1,19570</v>
      </c>
    </row>
    <row r="36" spans="2:7" ht="15">
      <c r="B36" s="39" t="str">
        <f>"11/07/2016"</f>
        <v>11/07/2016</v>
      </c>
      <c r="C36" s="39" t="str">
        <f>"10"</f>
        <v>10</v>
      </c>
      <c r="D36" s="39"/>
      <c r="E36" s="42" t="str">
        <f>"100,22613"</f>
        <v>100,22613</v>
      </c>
      <c r="F36" s="39"/>
      <c r="G36" s="43" t="str">
        <f>" 1,19584"</f>
        <v> 1,19584</v>
      </c>
    </row>
    <row r="37" spans="2:7" ht="15">
      <c r="B37" s="39" t="str">
        <f>"12/07/2016"</f>
        <v>12/07/2016</v>
      </c>
      <c r="C37" s="39" t="str">
        <f>"11"</f>
        <v>11</v>
      </c>
      <c r="D37" s="39"/>
      <c r="E37" s="42" t="str">
        <f>"100,23774"</f>
        <v>100,23774</v>
      </c>
      <c r="F37" s="39"/>
      <c r="G37" s="43" t="str">
        <f>" 1,19597"</f>
        <v> 1,19597</v>
      </c>
    </row>
    <row r="38" spans="2:7" ht="15">
      <c r="B38" s="39" t="str">
        <f>"13/07/2016"</f>
        <v>13/07/2016</v>
      </c>
      <c r="C38" s="39" t="str">
        <f>"12"</f>
        <v>12</v>
      </c>
      <c r="D38" s="39"/>
      <c r="E38" s="42" t="str">
        <f>"100,24935"</f>
        <v>100,24935</v>
      </c>
      <c r="F38" s="39"/>
      <c r="G38" s="43" t="str">
        <f>" 1,19611"</f>
        <v> 1,19611</v>
      </c>
    </row>
    <row r="39" spans="2:7" ht="15">
      <c r="B39" s="39" t="str">
        <f>"14/07/2016"</f>
        <v>14/07/2016</v>
      </c>
      <c r="C39" s="39" t="str">
        <f>"13"</f>
        <v>13</v>
      </c>
      <c r="D39" s="39"/>
      <c r="E39" s="42" t="str">
        <f>"100,26097"</f>
        <v>100,26097</v>
      </c>
      <c r="F39" s="39"/>
      <c r="G39" s="43" t="str">
        <f>" 1,19625"</f>
        <v> 1,19625</v>
      </c>
    </row>
    <row r="40" spans="2:7" ht="15">
      <c r="B40" s="39" t="str">
        <f>"15/07/2016"</f>
        <v>15/07/2016</v>
      </c>
      <c r="C40" s="39" t="str">
        <f>"14"</f>
        <v>14</v>
      </c>
      <c r="D40" s="39"/>
      <c r="E40" s="42" t="str">
        <f>"100,27258"</f>
        <v>100,27258</v>
      </c>
      <c r="F40" s="39"/>
      <c r="G40" s="43" t="str">
        <f>" 1,19639"</f>
        <v> 1,19639</v>
      </c>
    </row>
    <row r="41" spans="2:7" ht="15">
      <c r="B41" s="39" t="str">
        <f>"16/07/2016"</f>
        <v>16/07/2016</v>
      </c>
      <c r="C41" s="39" t="str">
        <f>"15"</f>
        <v>15</v>
      </c>
      <c r="D41" s="39"/>
      <c r="E41" s="42" t="str">
        <f>"100,28419"</f>
        <v>100,28419</v>
      </c>
      <c r="F41" s="39"/>
      <c r="G41" s="43" t="str">
        <f>" 1,19653"</f>
        <v> 1,19653</v>
      </c>
    </row>
    <row r="42" spans="2:7" ht="15">
      <c r="B42" s="39" t="str">
        <f>"17/07/2016"</f>
        <v>17/07/2016</v>
      </c>
      <c r="C42" s="39" t="str">
        <f>"16"</f>
        <v>16</v>
      </c>
      <c r="D42" s="39"/>
      <c r="E42" s="42" t="str">
        <f>"100,29581"</f>
        <v>100,29581</v>
      </c>
      <c r="F42" s="39"/>
      <c r="G42" s="43" t="str">
        <f>" 1,19667"</f>
        <v> 1,19667</v>
      </c>
    </row>
    <row r="43" spans="2:7" ht="15">
      <c r="B43" s="39" t="str">
        <f>"18/07/2016"</f>
        <v>18/07/2016</v>
      </c>
      <c r="C43" s="39" t="str">
        <f>"17"</f>
        <v>17</v>
      </c>
      <c r="D43" s="39"/>
      <c r="E43" s="42" t="str">
        <f>"100,30742"</f>
        <v>100,30742</v>
      </c>
      <c r="F43" s="39"/>
      <c r="G43" s="43" t="str">
        <f>" 1,19681"</f>
        <v> 1,19681</v>
      </c>
    </row>
    <row r="44" spans="2:7" ht="15">
      <c r="B44" s="39" t="str">
        <f>"19/07/2016"</f>
        <v>19/07/2016</v>
      </c>
      <c r="C44" s="39" t="str">
        <f>"18"</f>
        <v>18</v>
      </c>
      <c r="D44" s="39"/>
      <c r="E44" s="42" t="str">
        <f>"100,31903"</f>
        <v>100,31903</v>
      </c>
      <c r="F44" s="39"/>
      <c r="G44" s="43" t="str">
        <f>" 1,19694"</f>
        <v> 1,19694</v>
      </c>
    </row>
    <row r="45" spans="2:7" ht="15">
      <c r="B45" s="39" t="str">
        <f>"20/07/2016"</f>
        <v>20/07/2016</v>
      </c>
      <c r="C45" s="39" t="str">
        <f>"19"</f>
        <v>19</v>
      </c>
      <c r="D45" s="39"/>
      <c r="E45" s="42" t="str">
        <f>"100,33065"</f>
        <v>100,33065</v>
      </c>
      <c r="F45" s="39"/>
      <c r="G45" s="43" t="str">
        <f>" 1,19708"</f>
        <v> 1,19708</v>
      </c>
    </row>
    <row r="46" spans="2:7" ht="15">
      <c r="B46" s="39" t="str">
        <f>"21/07/2016"</f>
        <v>21/07/2016</v>
      </c>
      <c r="C46" s="39" t="str">
        <f>"20"</f>
        <v>20</v>
      </c>
      <c r="D46" s="39"/>
      <c r="E46" s="42" t="str">
        <f>"100,34226"</f>
        <v>100,34226</v>
      </c>
      <c r="F46" s="39"/>
      <c r="G46" s="43" t="str">
        <f>" 1,19722"</f>
        <v> 1,19722</v>
      </c>
    </row>
    <row r="47" spans="2:7" ht="15">
      <c r="B47" s="39" t="str">
        <f>"22/07/2016"</f>
        <v>22/07/2016</v>
      </c>
      <c r="C47" s="39" t="str">
        <f>"21"</f>
        <v>21</v>
      </c>
      <c r="D47" s="39"/>
      <c r="E47" s="42" t="str">
        <f>"100,35387"</f>
        <v>100,35387</v>
      </c>
      <c r="F47" s="39"/>
      <c r="G47" s="43" t="str">
        <f>" 1,19736"</f>
        <v> 1,19736</v>
      </c>
    </row>
    <row r="48" spans="2:7" ht="15">
      <c r="B48" s="39" t="str">
        <f>"23/07/2016"</f>
        <v>23/07/2016</v>
      </c>
      <c r="C48" s="39" t="str">
        <f>"22"</f>
        <v>22</v>
      </c>
      <c r="D48" s="39"/>
      <c r="E48" s="42" t="str">
        <f>"100,36548"</f>
        <v>100,36548</v>
      </c>
      <c r="F48" s="39"/>
      <c r="G48" s="43" t="str">
        <f>" 1,19750"</f>
        <v> 1,19750</v>
      </c>
    </row>
    <row r="49" spans="2:7" ht="15">
      <c r="B49" s="39" t="str">
        <f>"24/07/2016"</f>
        <v>24/07/2016</v>
      </c>
      <c r="C49" s="39" t="str">
        <f>"23"</f>
        <v>23</v>
      </c>
      <c r="D49" s="39"/>
      <c r="E49" s="42" t="str">
        <f>"100,37710"</f>
        <v>100,37710</v>
      </c>
      <c r="F49" s="39"/>
      <c r="G49" s="43" t="str">
        <f>" 1,19764"</f>
        <v> 1,19764</v>
      </c>
    </row>
    <row r="50" spans="2:7" ht="15">
      <c r="B50" s="39" t="str">
        <f>"25/07/2016"</f>
        <v>25/07/2016</v>
      </c>
      <c r="C50" s="39" t="str">
        <f>"24"</f>
        <v>24</v>
      </c>
      <c r="D50" s="39"/>
      <c r="E50" s="42" t="str">
        <f>"100,38871"</f>
        <v>100,38871</v>
      </c>
      <c r="F50" s="39"/>
      <c r="G50" s="43" t="str">
        <f>" 1,19778"</f>
        <v> 1,19778</v>
      </c>
    </row>
    <row r="51" spans="2:7" ht="15">
      <c r="B51" s="39" t="str">
        <f>"26/07/2016"</f>
        <v>26/07/2016</v>
      </c>
      <c r="C51" s="39" t="str">
        <f>"25"</f>
        <v>25</v>
      </c>
      <c r="D51" s="39"/>
      <c r="E51" s="42" t="str">
        <f>"100,40032"</f>
        <v>100,40032</v>
      </c>
      <c r="F51" s="39"/>
      <c r="G51" s="43" t="str">
        <f>" 1,19791"</f>
        <v> 1,19791</v>
      </c>
    </row>
    <row r="52" spans="2:7" ht="15">
      <c r="B52" s="39" t="str">
        <f>"27/07/2016"</f>
        <v>27/07/2016</v>
      </c>
      <c r="C52" s="39" t="str">
        <f>"26"</f>
        <v>26</v>
      </c>
      <c r="D52" s="39"/>
      <c r="E52" s="42" t="str">
        <f>"100,41194"</f>
        <v>100,41194</v>
      </c>
      <c r="F52" s="39"/>
      <c r="G52" s="43" t="str">
        <f>" 1,19805"</f>
        <v> 1,19805</v>
      </c>
    </row>
    <row r="53" spans="2:7" ht="15">
      <c r="B53" s="39" t="str">
        <f>"28/07/2016"</f>
        <v>28/07/2016</v>
      </c>
      <c r="C53" s="39" t="str">
        <f>"27"</f>
        <v>27</v>
      </c>
      <c r="D53" s="39"/>
      <c r="E53" s="42" t="str">
        <f>"100,42355"</f>
        <v>100,42355</v>
      </c>
      <c r="F53" s="39"/>
      <c r="G53" s="43" t="str">
        <f>" 1,19819"</f>
        <v> 1,19819</v>
      </c>
    </row>
    <row r="54" spans="2:7" ht="15">
      <c r="B54" s="39" t="str">
        <f>"29/07/2016"</f>
        <v>29/07/2016</v>
      </c>
      <c r="C54" s="39" t="str">
        <f>"28"</f>
        <v>28</v>
      </c>
      <c r="D54" s="39"/>
      <c r="E54" s="42" t="str">
        <f>"100,43516"</f>
        <v>100,43516</v>
      </c>
      <c r="F54" s="39"/>
      <c r="G54" s="43" t="str">
        <f>" 1,19833"</f>
        <v> 1,19833</v>
      </c>
    </row>
    <row r="55" spans="2:7" ht="15">
      <c r="B55" s="39" t="str">
        <f>"30/07/2016"</f>
        <v>30/07/2016</v>
      </c>
      <c r="C55" s="39" t="str">
        <f>"29"</f>
        <v>29</v>
      </c>
      <c r="D55" s="39"/>
      <c r="E55" s="42" t="str">
        <f>"100,44677"</f>
        <v>100,44677</v>
      </c>
      <c r="F55" s="39"/>
      <c r="G55" s="43" t="str">
        <f>" 1,19847"</f>
        <v> 1,19847</v>
      </c>
    </row>
    <row r="56" spans="2:7" ht="15">
      <c r="B56" s="38" t="str">
        <f>"31/07/2016"</f>
        <v>31/07/2016</v>
      </c>
      <c r="C56" s="38" t="str">
        <f>"30"</f>
        <v>30</v>
      </c>
      <c r="D56" s="38"/>
      <c r="E56" s="41" t="str">
        <f>"100,45839"</f>
        <v>100,45839</v>
      </c>
      <c r="F56" s="38"/>
      <c r="G56" s="40" t="str">
        <f>" 1,19861"</f>
        <v> 1,19861</v>
      </c>
    </row>
    <row r="59" spans="1:2" ht="23.25">
      <c r="A59" s="44">
        <v>42537</v>
      </c>
      <c r="B59" s="45" t="s">
        <v>21</v>
      </c>
    </row>
    <row r="61" spans="1:2" ht="23.25">
      <c r="A61" s="44">
        <v>42537</v>
      </c>
      <c r="B61" s="45" t="s">
        <v>22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Bardella, Roberto</dc:creator>
  <cp:keywords/>
  <dc:description/>
  <cp:lastModifiedBy>Bardella, Roberto</cp:lastModifiedBy>
  <cp:lastPrinted>2016-06-16T09:31:21Z</cp:lastPrinted>
  <dcterms:created xsi:type="dcterms:W3CDTF">2016-06-16T09:08:32Z</dcterms:created>
  <dcterms:modified xsi:type="dcterms:W3CDTF">2016-06-16T09:31:26Z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-2137822694</vt:i4>
  </property>
  <property fmtid="{D5CDD505-2E9C-101B-9397-08002B2CF9AE}" pid="4" name="_NewReviewCyc">
    <vt:lpwstr/>
  </property>
  <property fmtid="{D5CDD505-2E9C-101B-9397-08002B2CF9AE}" pid="5" name="_EmailSubje">
    <vt:lpwstr>Indici Eurostat Inflazione Francia Luglio 2016 (2° invio)</vt:lpwstr>
  </property>
  <property fmtid="{D5CDD505-2E9C-101B-9397-08002B2CF9AE}" pid="6" name="_AuthorEma">
    <vt:lpwstr>R.Bardella@lseg.com</vt:lpwstr>
  </property>
  <property fmtid="{D5CDD505-2E9C-101B-9397-08002B2CF9AE}" pid="7" name="_AuthorEmailDisplayNa">
    <vt:lpwstr>Bardella, Roberto</vt:lpwstr>
  </property>
</Properties>
</file>