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22515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'Foglio1'!$A$1:$G$59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<sst xmlns="http://schemas.openxmlformats.org/spreadsheetml/2006/main" count="27" uniqueCount="24">
  <si>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IT0003745541 - BTP 2004/2035 TASSO FISSO 2.35%      INDICIZZATO                                                               </t>
  </si>
  <si>
    <t>Calcolo del Coefficiente di Indicizzazione relativo al mese di FEBBRAIO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</si>
  <si>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</si>
  <si>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1995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</si>
  <si>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1995</t>
    </r>
  </si>
  <si>
    <t>gg dal 1° m  - 1</t>
  </si>
  <si>
    <t>gg nel mese m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</si>
  <si>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1995</t>
    </r>
  </si>
  <si>
    <t>arrotondato 5 cfr</t>
  </si>
  <si>
    <t xml:space="preserve">LUGLIO   </t>
  </si>
  <si>
    <t xml:space="preserve">GIUGNO   </t>
  </si>
  <si>
    <t>riferimento</t>
  </si>
  <si>
    <t>IR d,m base 2010</t>
  </si>
  <si>
    <t xml:space="preserve">FEBBRAIO </t>
  </si>
  <si>
    <r>
      <t>IE</t>
    </r>
    <r>
      <rPr>
        <sz val="10"/>
        <rFont val="Arial"/>
        <family val="2"/>
      </rPr>
      <t xml:space="preserve"> m - 3</t>
    </r>
  </si>
  <si>
    <t xml:space="preserve"> INDICE DEFINITIVO DICEMBRE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</si>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</sst>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PageLayoutView="0" workbookViewId="0" topLeftCell="A1">
      <selection activeCell="B59" sqref="B59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7</v>
      </c>
    </row>
    <row r="10" spans="1:7" ht="15.75" thickBot="1">
      <c r="A10" s="11" t="s">
        <v>11</v>
      </c>
      <c r="B10" s="9" t="s">
        <v>10</v>
      </c>
      <c r="C10" s="9" t="s">
        <v>9</v>
      </c>
      <c r="D10" s="10"/>
      <c r="E10" s="10"/>
      <c r="F10" s="9"/>
      <c r="G10" s="8" t="s">
        <v>8</v>
      </c>
    </row>
    <row r="12" spans="1:7" ht="15">
      <c r="A12" s="12" t="str">
        <f>"15/09/04"</f>
        <v>15/09/04</v>
      </c>
      <c r="B12" s="14" t="str">
        <f>"115,10"</f>
        <v>115,10</v>
      </c>
      <c r="C12" s="14" t="str">
        <f>"114,80"</f>
        <v>114,80</v>
      </c>
      <c r="D12" s="14" t="str">
        <f>"14"</f>
        <v>14</v>
      </c>
      <c r="E12" s="14" t="str">
        <f>"30"</f>
        <v>30</v>
      </c>
      <c r="F12" s="14"/>
      <c r="G12" s="13" t="str">
        <f>"114,96000"</f>
        <v>114,96000</v>
      </c>
    </row>
    <row r="13" ht="15.75" thickBot="1"/>
    <row r="14" spans="6:7" ht="15">
      <c r="F14" s="15"/>
      <c r="G14" s="6" t="s">
        <v>12</v>
      </c>
    </row>
    <row r="15" spans="6:7" ht="15.75" thickBot="1">
      <c r="F15" s="17"/>
      <c r="G15" s="20" t="s">
        <v>8</v>
      </c>
    </row>
    <row r="17" spans="6:7" ht="15.75" thickBot="1">
      <c r="F17" s="26"/>
      <c r="G17" s="27" t="str">
        <f>" 98,07980"</f>
        <v> 98,07980</v>
      </c>
    </row>
    <row r="18" spans="1:7" ht="16.5" thickBot="1" thickTop="1">
      <c r="A18" s="22" t="s">
        <v>13</v>
      </c>
      <c r="B18" s="5" t="s">
        <v>14</v>
      </c>
      <c r="C18" s="24" t="str">
        <f>"117,22"</f>
        <v>117,22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"117,21"</f>
        <v>117,21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29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8</v>
      </c>
      <c r="F24" s="31"/>
      <c r="G24" s="37" t="s">
        <v>8</v>
      </c>
    </row>
    <row r="26" spans="2:7" ht="15">
      <c r="B26" s="39" t="str">
        <f>"01/02/2016"</f>
        <v>01/02/2016</v>
      </c>
      <c r="C26" s="39" t="str">
        <f>"0"</f>
        <v>0</v>
      </c>
      <c r="D26" s="39"/>
      <c r="E26" s="42" t="str">
        <f>"117,22000"</f>
        <v>117,22000</v>
      </c>
      <c r="F26" s="39"/>
      <c r="G26" s="43" t="str">
        <f>" 1,19515"</f>
        <v> 1,19515</v>
      </c>
    </row>
    <row r="27" spans="2:7" ht="15">
      <c r="B27" s="39" t="str">
        <f>"02/02/2016"</f>
        <v>02/02/2016</v>
      </c>
      <c r="C27" s="39" t="str">
        <f>"1"</f>
        <v>1</v>
      </c>
      <c r="D27" s="39"/>
      <c r="E27" s="42" t="str">
        <f>"117,21966"</f>
        <v>117,21966</v>
      </c>
      <c r="F27" s="39"/>
      <c r="G27" s="43" t="str">
        <f>" 1,19515"</f>
        <v> 1,19515</v>
      </c>
    </row>
    <row r="28" spans="2:7" ht="15">
      <c r="B28" s="39" t="str">
        <f>"03/02/2016"</f>
        <v>03/02/2016</v>
      </c>
      <c r="C28" s="39" t="str">
        <f>"2"</f>
        <v>2</v>
      </c>
      <c r="D28" s="39"/>
      <c r="E28" s="42" t="str">
        <f>"117,21931"</f>
        <v>117,21931</v>
      </c>
      <c r="F28" s="39"/>
      <c r="G28" s="43" t="str">
        <f>" 1,19514"</f>
        <v> 1,19514</v>
      </c>
    </row>
    <row r="29" spans="2:7" ht="15">
      <c r="B29" s="39" t="str">
        <f>"04/02/2016"</f>
        <v>04/02/2016</v>
      </c>
      <c r="C29" s="39" t="str">
        <f>"3"</f>
        <v>3</v>
      </c>
      <c r="D29" s="39"/>
      <c r="E29" s="42" t="str">
        <f>"117,21897"</f>
        <v>117,21897</v>
      </c>
      <c r="F29" s="39"/>
      <c r="G29" s="43" t="str">
        <f>" 1,19514"</f>
        <v> 1,19514</v>
      </c>
    </row>
    <row r="30" spans="2:7" ht="15">
      <c r="B30" s="39" t="str">
        <f>"05/02/2016"</f>
        <v>05/02/2016</v>
      </c>
      <c r="C30" s="39" t="str">
        <f>"4"</f>
        <v>4</v>
      </c>
      <c r="D30" s="39"/>
      <c r="E30" s="42" t="str">
        <f>"117,21862"</f>
        <v>117,21862</v>
      </c>
      <c r="F30" s="39"/>
      <c r="G30" s="43" t="str">
        <f>" 1,19514"</f>
        <v> 1,19514</v>
      </c>
    </row>
    <row r="31" spans="2:7" ht="15">
      <c r="B31" s="39" t="str">
        <f>"06/02/2016"</f>
        <v>06/02/2016</v>
      </c>
      <c r="C31" s="39" t="str">
        <f>"5"</f>
        <v>5</v>
      </c>
      <c r="D31" s="39"/>
      <c r="E31" s="42" t="str">
        <f>"117,21828"</f>
        <v>117,21828</v>
      </c>
      <c r="F31" s="39"/>
      <c r="G31" s="43" t="str">
        <f>" 1,19513"</f>
        <v> 1,19513</v>
      </c>
    </row>
    <row r="32" spans="2:7" ht="15">
      <c r="B32" s="39" t="str">
        <f>"07/02/2016"</f>
        <v>07/02/2016</v>
      </c>
      <c r="C32" s="39" t="str">
        <f>"6"</f>
        <v>6</v>
      </c>
      <c r="D32" s="39"/>
      <c r="E32" s="42" t="str">
        <f>"117,21793"</f>
        <v>117,21793</v>
      </c>
      <c r="F32" s="39"/>
      <c r="G32" s="43" t="str">
        <f>" 1,19513"</f>
        <v> 1,19513</v>
      </c>
    </row>
    <row r="33" spans="2:7" ht="15">
      <c r="B33" s="39" t="str">
        <f>"08/02/2016"</f>
        <v>08/02/2016</v>
      </c>
      <c r="C33" s="39" t="str">
        <f>"7"</f>
        <v>7</v>
      </c>
      <c r="D33" s="39"/>
      <c r="E33" s="42" t="str">
        <f>"117,21759"</f>
        <v>117,21759</v>
      </c>
      <c r="F33" s="39"/>
      <c r="G33" s="43" t="str">
        <f>" 1,19512"</f>
        <v> 1,19512</v>
      </c>
    </row>
    <row r="34" spans="2:7" ht="15">
      <c r="B34" s="39" t="str">
        <f>"09/02/2016"</f>
        <v>09/02/2016</v>
      </c>
      <c r="C34" s="39" t="str">
        <f>"8"</f>
        <v>8</v>
      </c>
      <c r="D34" s="39"/>
      <c r="E34" s="42" t="str">
        <f>"117,21724"</f>
        <v>117,21724</v>
      </c>
      <c r="F34" s="39"/>
      <c r="G34" s="43" t="str">
        <f>" 1,19512"</f>
        <v> 1,19512</v>
      </c>
    </row>
    <row r="35" spans="2:7" ht="15">
      <c r="B35" s="39" t="str">
        <f>"10/02/2016"</f>
        <v>10/02/2016</v>
      </c>
      <c r="C35" s="39" t="str">
        <f>"9"</f>
        <v>9</v>
      </c>
      <c r="D35" s="39"/>
      <c r="E35" s="42" t="str">
        <f>"117,21690"</f>
        <v>117,21690</v>
      </c>
      <c r="F35" s="39"/>
      <c r="G35" s="43" t="str">
        <f>" 1,19512"</f>
        <v> 1,19512</v>
      </c>
    </row>
    <row r="36" spans="2:7" ht="15">
      <c r="B36" s="39" t="str">
        <f>"11/02/2016"</f>
        <v>11/02/2016</v>
      </c>
      <c r="C36" s="39" t="str">
        <f>"10"</f>
        <v>10</v>
      </c>
      <c r="D36" s="39"/>
      <c r="E36" s="42" t="str">
        <f>"117,21655"</f>
        <v>117,21655</v>
      </c>
      <c r="F36" s="39"/>
      <c r="G36" s="43" t="str">
        <f>" 1,19511"</f>
        <v> 1,19511</v>
      </c>
    </row>
    <row r="37" spans="2:7" ht="15">
      <c r="B37" s="39" t="str">
        <f>"12/02/2016"</f>
        <v>12/02/2016</v>
      </c>
      <c r="C37" s="39" t="str">
        <f>"11"</f>
        <v>11</v>
      </c>
      <c r="D37" s="39"/>
      <c r="E37" s="42" t="str">
        <f>"117,21621"</f>
        <v>117,21621</v>
      </c>
      <c r="F37" s="39"/>
      <c r="G37" s="43" t="str">
        <f>" 1,19511"</f>
        <v> 1,19511</v>
      </c>
    </row>
    <row r="38" spans="2:7" ht="15">
      <c r="B38" s="39" t="str">
        <f>"13/02/2016"</f>
        <v>13/02/2016</v>
      </c>
      <c r="C38" s="39" t="str">
        <f>"12"</f>
        <v>12</v>
      </c>
      <c r="D38" s="39"/>
      <c r="E38" s="42" t="str">
        <f>"117,21586"</f>
        <v>117,21586</v>
      </c>
      <c r="F38" s="39"/>
      <c r="G38" s="43" t="str">
        <f>" 1,19511"</f>
        <v> 1,19511</v>
      </c>
    </row>
    <row r="39" spans="2:7" ht="15">
      <c r="B39" s="39" t="str">
        <f>"14/02/2016"</f>
        <v>14/02/2016</v>
      </c>
      <c r="C39" s="39" t="str">
        <f>"13"</f>
        <v>13</v>
      </c>
      <c r="D39" s="39"/>
      <c r="E39" s="42" t="str">
        <f>"117,21552"</f>
        <v>117,21552</v>
      </c>
      <c r="F39" s="39"/>
      <c r="G39" s="43" t="str">
        <f>" 1,19510"</f>
        <v> 1,19510</v>
      </c>
    </row>
    <row r="40" spans="2:7" ht="15">
      <c r="B40" s="39" t="str">
        <f>"15/02/2016"</f>
        <v>15/02/2016</v>
      </c>
      <c r="C40" s="39" t="str">
        <f>"14"</f>
        <v>14</v>
      </c>
      <c r="D40" s="39"/>
      <c r="E40" s="42" t="str">
        <f>"117,21517"</f>
        <v>117,21517</v>
      </c>
      <c r="F40" s="39"/>
      <c r="G40" s="43" t="str">
        <f>" 1,19510"</f>
        <v> 1,19510</v>
      </c>
    </row>
    <row r="41" spans="2:7" ht="15">
      <c r="B41" s="39" t="str">
        <f>"16/02/2016"</f>
        <v>16/02/2016</v>
      </c>
      <c r="C41" s="39" t="str">
        <f>"15"</f>
        <v>15</v>
      </c>
      <c r="D41" s="39"/>
      <c r="E41" s="42" t="str">
        <f>"117,21483"</f>
        <v>117,21483</v>
      </c>
      <c r="F41" s="39"/>
      <c r="G41" s="43" t="str">
        <f>" 1,19510"</f>
        <v> 1,19510</v>
      </c>
    </row>
    <row r="42" spans="2:7" ht="15">
      <c r="B42" s="39" t="str">
        <f>"17/02/2016"</f>
        <v>17/02/2016</v>
      </c>
      <c r="C42" s="39" t="str">
        <f>"16"</f>
        <v>16</v>
      </c>
      <c r="D42" s="39"/>
      <c r="E42" s="42" t="str">
        <f>"117,21448"</f>
        <v>117,21448</v>
      </c>
      <c r="F42" s="39"/>
      <c r="G42" s="43" t="str">
        <f>" 1,19509"</f>
        <v> 1,19509</v>
      </c>
    </row>
    <row r="43" spans="2:7" ht="15">
      <c r="B43" s="39" t="str">
        <f>"18/02/2016"</f>
        <v>18/02/2016</v>
      </c>
      <c r="C43" s="39" t="str">
        <f>"17"</f>
        <v>17</v>
      </c>
      <c r="D43" s="39"/>
      <c r="E43" s="42" t="str">
        <f>"117,21414"</f>
        <v>117,21414</v>
      </c>
      <c r="F43" s="39"/>
      <c r="G43" s="43" t="str">
        <f>" 1,19509"</f>
        <v> 1,19509</v>
      </c>
    </row>
    <row r="44" spans="2:7" ht="15">
      <c r="B44" s="39" t="str">
        <f>"19/02/2016"</f>
        <v>19/02/2016</v>
      </c>
      <c r="C44" s="39" t="str">
        <f>"18"</f>
        <v>18</v>
      </c>
      <c r="D44" s="39"/>
      <c r="E44" s="42" t="str">
        <f>"117,21379"</f>
        <v>117,21379</v>
      </c>
      <c r="F44" s="39"/>
      <c r="G44" s="43" t="str">
        <f>" 1,19509"</f>
        <v> 1,19509</v>
      </c>
    </row>
    <row r="45" spans="2:7" ht="15">
      <c r="B45" s="39" t="str">
        <f>"20/02/2016"</f>
        <v>20/02/2016</v>
      </c>
      <c r="C45" s="39" t="str">
        <f>"19"</f>
        <v>19</v>
      </c>
      <c r="D45" s="39"/>
      <c r="E45" s="42" t="str">
        <f>"117,21345"</f>
        <v>117,21345</v>
      </c>
      <c r="F45" s="39"/>
      <c r="G45" s="43" t="str">
        <f>" 1,19508"</f>
        <v> 1,19508</v>
      </c>
    </row>
    <row r="46" spans="2:7" ht="15">
      <c r="B46" s="39" t="str">
        <f>"21/02/2016"</f>
        <v>21/02/2016</v>
      </c>
      <c r="C46" s="39" t="str">
        <f>"20"</f>
        <v>20</v>
      </c>
      <c r="D46" s="39"/>
      <c r="E46" s="42" t="str">
        <f>"117,21310"</f>
        <v>117,21310</v>
      </c>
      <c r="F46" s="39"/>
      <c r="G46" s="43" t="str">
        <f>" 1,19508"</f>
        <v> 1,19508</v>
      </c>
    </row>
    <row r="47" spans="2:7" ht="15">
      <c r="B47" s="39" t="str">
        <f>"22/02/2016"</f>
        <v>22/02/2016</v>
      </c>
      <c r="C47" s="39" t="str">
        <f>"21"</f>
        <v>21</v>
      </c>
      <c r="D47" s="39"/>
      <c r="E47" s="42" t="str">
        <f>"117,21276"</f>
        <v>117,21276</v>
      </c>
      <c r="F47" s="39"/>
      <c r="G47" s="43" t="str">
        <f>" 1,19508"</f>
        <v> 1,19508</v>
      </c>
    </row>
    <row r="48" spans="2:7" ht="15">
      <c r="B48" s="39" t="str">
        <f>"23/02/2016"</f>
        <v>23/02/2016</v>
      </c>
      <c r="C48" s="39" t="str">
        <f>"22"</f>
        <v>22</v>
      </c>
      <c r="D48" s="39"/>
      <c r="E48" s="42" t="str">
        <f>"117,21241"</f>
        <v>117,21241</v>
      </c>
      <c r="F48" s="39"/>
      <c r="G48" s="43" t="str">
        <f>" 1,19507"</f>
        <v> 1,19507</v>
      </c>
    </row>
    <row r="49" spans="2:7" ht="15">
      <c r="B49" s="39" t="str">
        <f>"24/02/2016"</f>
        <v>24/02/2016</v>
      </c>
      <c r="C49" s="39" t="str">
        <f>"23"</f>
        <v>23</v>
      </c>
      <c r="D49" s="39"/>
      <c r="E49" s="42" t="str">
        <f>"117,21207"</f>
        <v>117,21207</v>
      </c>
      <c r="F49" s="39"/>
      <c r="G49" s="43" t="str">
        <f>" 1,19507"</f>
        <v> 1,19507</v>
      </c>
    </row>
    <row r="50" spans="2:7" ht="15">
      <c r="B50" s="39" t="str">
        <f>"25/02/2016"</f>
        <v>25/02/2016</v>
      </c>
      <c r="C50" s="39" t="str">
        <f>"24"</f>
        <v>24</v>
      </c>
      <c r="D50" s="39"/>
      <c r="E50" s="42" t="str">
        <f>"117,21172"</f>
        <v>117,21172</v>
      </c>
      <c r="F50" s="39"/>
      <c r="G50" s="43" t="str">
        <f>" 1,19506"</f>
        <v> 1,19506</v>
      </c>
    </row>
    <row r="51" spans="2:7" ht="15">
      <c r="B51" s="39" t="str">
        <f>"26/02/2016"</f>
        <v>26/02/2016</v>
      </c>
      <c r="C51" s="39" t="str">
        <f>"25"</f>
        <v>25</v>
      </c>
      <c r="D51" s="39"/>
      <c r="E51" s="42" t="str">
        <f>"117,21138"</f>
        <v>117,21138</v>
      </c>
      <c r="F51" s="39"/>
      <c r="G51" s="43" t="str">
        <f>" 1,19506"</f>
        <v> 1,19506</v>
      </c>
    </row>
    <row r="52" spans="2:7" ht="15">
      <c r="B52" s="39" t="str">
        <f>"27/02/2016"</f>
        <v>27/02/2016</v>
      </c>
      <c r="C52" s="39" t="str">
        <f>"26"</f>
        <v>26</v>
      </c>
      <c r="D52" s="39"/>
      <c r="E52" s="42" t="str">
        <f>"117,21103"</f>
        <v>117,21103</v>
      </c>
      <c r="F52" s="39"/>
      <c r="G52" s="43" t="str">
        <f>" 1,19506"</f>
        <v> 1,19506</v>
      </c>
    </row>
    <row r="53" spans="2:7" ht="15">
      <c r="B53" s="39" t="str">
        <f>"28/02/2016"</f>
        <v>28/02/2016</v>
      </c>
      <c r="C53" s="39" t="str">
        <f>"27"</f>
        <v>27</v>
      </c>
      <c r="D53" s="39"/>
      <c r="E53" s="42" t="str">
        <f>"117,21069"</f>
        <v>117,21069</v>
      </c>
      <c r="F53" s="39"/>
      <c r="G53" s="43" t="str">
        <f>" 1,19505"</f>
        <v> 1,19505</v>
      </c>
    </row>
    <row r="54" spans="2:7" ht="15">
      <c r="B54" s="38" t="str">
        <f>"29/02/2016"</f>
        <v>29/02/2016</v>
      </c>
      <c r="C54" s="38" t="str">
        <f>"28"</f>
        <v>28</v>
      </c>
      <c r="D54" s="38"/>
      <c r="E54" s="41" t="str">
        <f>"117,21034"</f>
        <v>117,21034</v>
      </c>
      <c r="F54" s="38"/>
      <c r="G54" s="40" t="str">
        <f>" 1,19505"</f>
        <v> 1,19505</v>
      </c>
    </row>
    <row r="57" spans="1:2" ht="23.25">
      <c r="A57" s="44">
        <v>42388</v>
      </c>
      <c r="B57" s="45" t="s">
        <v>22</v>
      </c>
    </row>
    <row r="59" spans="1:2" ht="23.25">
      <c r="A59" s="44">
        <v>42388</v>
      </c>
      <c r="B59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2016-01-19T11:07:38Z</cp:lastPrinted>
  <dcterms:created xsi:type="dcterms:W3CDTF">2016-01-19T10:41:25Z</dcterms:created>
  <dcterms:modified xsi:type="dcterms:W3CDTF">2016-01-19T11:07:47Z</dcterms:modified>
  <cp:category/>
  <cp:version/>
  <cp:contentType/>
  <cp:contentStatus/>
</cp:coreProperties>
</file>