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70" windowWidth="21315" windowHeight="85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<sst xmlns="http://schemas.openxmlformats.org/spreadsheetml/2006/main" count="27" uniqueCount="24">
  <si>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IT0004380546 - BTP INDICIZZATO 15/03/08 - 15/09/19  2.35% INFLAZIONE EUROPA                                                   </t>
  </si>
  <si>
    <t>Calcolo del Coefficiente di Indicizzazione relativo al mese di MAGGIO 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</si>
  <si>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</si>
  <si>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</si>
  <si>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</si>
  <si>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</si>
  <si>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</si>
  <si>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</si>
  <si>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</si>
  <si>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</si>
  <si>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</si>
  <si>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</si>
  <si>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</si>
  <si>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</si>
  <si>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</si>
  <si>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17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</si>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</sst>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"15/03/08"</f>
        <v>15/03/08</v>
      </c>
      <c r="B12" s="14" t="str">
        <f>"106,12"</f>
        <v>106,12</v>
      </c>
      <c r="C12" s="14" t="str">
        <f>"105,67"</f>
        <v>105,67</v>
      </c>
      <c r="D12" s="14" t="str">
        <f>"14"</f>
        <v>14</v>
      </c>
      <c r="E12" s="14" t="str">
        <f>"31"</f>
        <v>31</v>
      </c>
      <c r="F12" s="14"/>
      <c r="G12" s="13" t="str">
        <f>"105,91677"</f>
        <v>105,91677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90,50954"</f>
        <v> 90,50954</v>
      </c>
    </row>
    <row r="18" spans="1:7" ht="16.5" thickBot="1" thickTop="1">
      <c r="A18" s="22" t="s">
        <v>13</v>
      </c>
      <c r="B18" s="5" t="s">
        <v>14</v>
      </c>
      <c r="C18" s="24" t="str">
        <f>"100,77"</f>
        <v>100,77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"101,59"</f>
        <v>101,59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"01/05/2017"</f>
        <v>01/05/2017</v>
      </c>
      <c r="C26" s="39" t="str">
        <f>"0"</f>
        <v>0</v>
      </c>
      <c r="D26" s="39"/>
      <c r="E26" s="42" t="str">
        <f>"100,77000"</f>
        <v>100,77000</v>
      </c>
      <c r="F26" s="39"/>
      <c r="G26" s="43" t="str">
        <f>" 1,11336"</f>
        <v> 1,11336</v>
      </c>
    </row>
    <row r="27" spans="2:7" ht="15">
      <c r="B27" s="39" t="str">
        <f>"02/05/2017"</f>
        <v>02/05/2017</v>
      </c>
      <c r="C27" s="39" t="str">
        <f>"1"</f>
        <v>1</v>
      </c>
      <c r="D27" s="39"/>
      <c r="E27" s="42" t="str">
        <f>"100,79645"</f>
        <v>100,79645</v>
      </c>
      <c r="F27" s="39"/>
      <c r="G27" s="43" t="str">
        <f>" 1,11366"</f>
        <v> 1,11366</v>
      </c>
    </row>
    <row r="28" spans="2:7" ht="15">
      <c r="B28" s="39" t="str">
        <f>"03/05/2017"</f>
        <v>03/05/2017</v>
      </c>
      <c r="C28" s="39" t="str">
        <f>"2"</f>
        <v>2</v>
      </c>
      <c r="D28" s="39"/>
      <c r="E28" s="42" t="str">
        <f>"100,82290"</f>
        <v>100,82290</v>
      </c>
      <c r="F28" s="39"/>
      <c r="G28" s="43" t="str">
        <f>" 1,11395"</f>
        <v> 1,11395</v>
      </c>
    </row>
    <row r="29" spans="2:7" ht="15">
      <c r="B29" s="39" t="str">
        <f>"04/05/2017"</f>
        <v>04/05/2017</v>
      </c>
      <c r="C29" s="39" t="str">
        <f>"3"</f>
        <v>3</v>
      </c>
      <c r="D29" s="39"/>
      <c r="E29" s="42" t="str">
        <f>"100,84935"</f>
        <v>100,84935</v>
      </c>
      <c r="F29" s="39"/>
      <c r="G29" s="43" t="str">
        <f>" 1,11424"</f>
        <v> 1,11424</v>
      </c>
    </row>
    <row r="30" spans="2:7" ht="15">
      <c r="B30" s="39" t="str">
        <f>"05/05/2017"</f>
        <v>05/05/2017</v>
      </c>
      <c r="C30" s="39" t="str">
        <f>"4"</f>
        <v>4</v>
      </c>
      <c r="D30" s="39"/>
      <c r="E30" s="42" t="str">
        <f>"100,87581"</f>
        <v>100,87581</v>
      </c>
      <c r="F30" s="39"/>
      <c r="G30" s="43" t="str">
        <f>" 1,11453"</f>
        <v> 1,11453</v>
      </c>
    </row>
    <row r="31" spans="2:7" ht="15">
      <c r="B31" s="39" t="str">
        <f>"06/05/2017"</f>
        <v>06/05/2017</v>
      </c>
      <c r="C31" s="39" t="str">
        <f>"5"</f>
        <v>5</v>
      </c>
      <c r="D31" s="39"/>
      <c r="E31" s="42" t="str">
        <f>"100,90226"</f>
        <v>100,90226</v>
      </c>
      <c r="F31" s="39"/>
      <c r="G31" s="43" t="str">
        <f>" 1,11482"</f>
        <v> 1,11482</v>
      </c>
    </row>
    <row r="32" spans="2:7" ht="15">
      <c r="B32" s="39" t="str">
        <f>"07/05/2017"</f>
        <v>07/05/2017</v>
      </c>
      <c r="C32" s="39" t="str">
        <f>"6"</f>
        <v>6</v>
      </c>
      <c r="D32" s="39"/>
      <c r="E32" s="42" t="str">
        <f>"100,92871"</f>
        <v>100,92871</v>
      </c>
      <c r="F32" s="39"/>
      <c r="G32" s="43" t="str">
        <f>" 1,11512"</f>
        <v> 1,11512</v>
      </c>
    </row>
    <row r="33" spans="2:7" ht="15">
      <c r="B33" s="39" t="str">
        <f>"08/05/2017"</f>
        <v>08/05/2017</v>
      </c>
      <c r="C33" s="39" t="str">
        <f>"7"</f>
        <v>7</v>
      </c>
      <c r="D33" s="39"/>
      <c r="E33" s="42" t="str">
        <f>"100,95516"</f>
        <v>100,95516</v>
      </c>
      <c r="F33" s="39"/>
      <c r="G33" s="43" t="str">
        <f>" 1,11541"</f>
        <v> 1,11541</v>
      </c>
    </row>
    <row r="34" spans="2:7" ht="15">
      <c r="B34" s="39" t="str">
        <f>"09/05/2017"</f>
        <v>09/05/2017</v>
      </c>
      <c r="C34" s="39" t="str">
        <f>"8"</f>
        <v>8</v>
      </c>
      <c r="D34" s="39"/>
      <c r="E34" s="42" t="str">
        <f>"100,98161"</f>
        <v>100,98161</v>
      </c>
      <c r="F34" s="39"/>
      <c r="G34" s="43" t="str">
        <f>" 1,11570"</f>
        <v> 1,11570</v>
      </c>
    </row>
    <row r="35" spans="2:7" ht="15">
      <c r="B35" s="39" t="str">
        <f>"10/05/2017"</f>
        <v>10/05/2017</v>
      </c>
      <c r="C35" s="39" t="str">
        <f>"9"</f>
        <v>9</v>
      </c>
      <c r="D35" s="39"/>
      <c r="E35" s="42" t="str">
        <f>"101,00806"</f>
        <v>101,00806</v>
      </c>
      <c r="F35" s="39"/>
      <c r="G35" s="43" t="str">
        <f>" 1,11599"</f>
        <v> 1,11599</v>
      </c>
    </row>
    <row r="36" spans="2:7" ht="15">
      <c r="B36" s="39" t="str">
        <f>"11/05/2017"</f>
        <v>11/05/2017</v>
      </c>
      <c r="C36" s="39" t="str">
        <f>"10"</f>
        <v>10</v>
      </c>
      <c r="D36" s="39"/>
      <c r="E36" s="42" t="str">
        <f>"101,03452"</f>
        <v>101,03452</v>
      </c>
      <c r="F36" s="39"/>
      <c r="G36" s="43" t="str">
        <f>" 1,11629"</f>
        <v> 1,11629</v>
      </c>
    </row>
    <row r="37" spans="2:7" ht="15">
      <c r="B37" s="39" t="str">
        <f>"12/05/2017"</f>
        <v>12/05/2017</v>
      </c>
      <c r="C37" s="39" t="str">
        <f>"11"</f>
        <v>11</v>
      </c>
      <c r="D37" s="39"/>
      <c r="E37" s="42" t="str">
        <f>"101,06097"</f>
        <v>101,06097</v>
      </c>
      <c r="F37" s="39"/>
      <c r="G37" s="43" t="str">
        <f>" 1,11658"</f>
        <v> 1,11658</v>
      </c>
    </row>
    <row r="38" spans="2:7" ht="15">
      <c r="B38" s="39" t="str">
        <f>"13/05/2017"</f>
        <v>13/05/2017</v>
      </c>
      <c r="C38" s="39" t="str">
        <f>"12"</f>
        <v>12</v>
      </c>
      <c r="D38" s="39"/>
      <c r="E38" s="42" t="str">
        <f>"101,08742"</f>
        <v>101,08742</v>
      </c>
      <c r="F38" s="39"/>
      <c r="G38" s="43" t="str">
        <f>" 1,11687"</f>
        <v> 1,11687</v>
      </c>
    </row>
    <row r="39" spans="2:7" ht="15">
      <c r="B39" s="39" t="str">
        <f>"14/05/2017"</f>
        <v>14/05/2017</v>
      </c>
      <c r="C39" s="39" t="str">
        <f>"13"</f>
        <v>13</v>
      </c>
      <c r="D39" s="39"/>
      <c r="E39" s="42" t="str">
        <f>"101,11387"</f>
        <v>101,11387</v>
      </c>
      <c r="F39" s="39"/>
      <c r="G39" s="43" t="str">
        <f>" 1,11716"</f>
        <v> 1,11716</v>
      </c>
    </row>
    <row r="40" spans="2:7" ht="15">
      <c r="B40" s="39" t="str">
        <f>"15/05/2017"</f>
        <v>15/05/2017</v>
      </c>
      <c r="C40" s="39" t="str">
        <f>"14"</f>
        <v>14</v>
      </c>
      <c r="D40" s="39"/>
      <c r="E40" s="42" t="str">
        <f>"101,14032"</f>
        <v>101,14032</v>
      </c>
      <c r="F40" s="39"/>
      <c r="G40" s="43" t="str">
        <f>" 1,11745"</f>
        <v> 1,11745</v>
      </c>
    </row>
    <row r="41" spans="2:7" ht="15">
      <c r="B41" s="39" t="str">
        <f>"16/05/2017"</f>
        <v>16/05/2017</v>
      </c>
      <c r="C41" s="39" t="str">
        <f>"15"</f>
        <v>15</v>
      </c>
      <c r="D41" s="39"/>
      <c r="E41" s="42" t="str">
        <f>"101,16677"</f>
        <v>101,16677</v>
      </c>
      <c r="F41" s="39"/>
      <c r="G41" s="43" t="str">
        <f>" 1,11775"</f>
        <v> 1,11775</v>
      </c>
    </row>
    <row r="42" spans="2:7" ht="15">
      <c r="B42" s="39" t="str">
        <f>"17/05/2017"</f>
        <v>17/05/2017</v>
      </c>
      <c r="C42" s="39" t="str">
        <f>"16"</f>
        <v>16</v>
      </c>
      <c r="D42" s="39"/>
      <c r="E42" s="42" t="str">
        <f>"101,19323"</f>
        <v>101,19323</v>
      </c>
      <c r="F42" s="39"/>
      <c r="G42" s="43" t="str">
        <f>" 1,11804"</f>
        <v> 1,11804</v>
      </c>
    </row>
    <row r="43" spans="2:7" ht="15">
      <c r="B43" s="39" t="str">
        <f>"18/05/2017"</f>
        <v>18/05/2017</v>
      </c>
      <c r="C43" s="39" t="str">
        <f>"17"</f>
        <v>17</v>
      </c>
      <c r="D43" s="39"/>
      <c r="E43" s="42" t="str">
        <f>"101,21968"</f>
        <v>101,21968</v>
      </c>
      <c r="F43" s="39"/>
      <c r="G43" s="43" t="str">
        <f>" 1,11833"</f>
        <v> 1,11833</v>
      </c>
    </row>
    <row r="44" spans="2:7" ht="15">
      <c r="B44" s="39" t="str">
        <f>"19/05/2017"</f>
        <v>19/05/2017</v>
      </c>
      <c r="C44" s="39" t="str">
        <f>"18"</f>
        <v>18</v>
      </c>
      <c r="D44" s="39"/>
      <c r="E44" s="42" t="str">
        <f>"101,24613"</f>
        <v>101,24613</v>
      </c>
      <c r="F44" s="39"/>
      <c r="G44" s="43" t="str">
        <f>" 1,11862"</f>
        <v> 1,11862</v>
      </c>
    </row>
    <row r="45" spans="2:7" ht="15">
      <c r="B45" s="39" t="str">
        <f>"20/05/2017"</f>
        <v>20/05/2017</v>
      </c>
      <c r="C45" s="39" t="str">
        <f>"19"</f>
        <v>19</v>
      </c>
      <c r="D45" s="39"/>
      <c r="E45" s="42" t="str">
        <f>"101,27258"</f>
        <v>101,27258</v>
      </c>
      <c r="F45" s="39"/>
      <c r="G45" s="43" t="str">
        <f>" 1,11892"</f>
        <v> 1,11892</v>
      </c>
    </row>
    <row r="46" spans="2:7" ht="15">
      <c r="B46" s="39" t="str">
        <f>"21/05/2017"</f>
        <v>21/05/2017</v>
      </c>
      <c r="C46" s="39" t="str">
        <f>"20"</f>
        <v>20</v>
      </c>
      <c r="D46" s="39"/>
      <c r="E46" s="42" t="str">
        <f>"101,29903"</f>
        <v>101,29903</v>
      </c>
      <c r="F46" s="39"/>
      <c r="G46" s="43" t="str">
        <f>" 1,11921"</f>
        <v> 1,11921</v>
      </c>
    </row>
    <row r="47" spans="2:7" ht="15">
      <c r="B47" s="39" t="str">
        <f>"22/05/2017"</f>
        <v>22/05/2017</v>
      </c>
      <c r="C47" s="39" t="str">
        <f>"21"</f>
        <v>21</v>
      </c>
      <c r="D47" s="39"/>
      <c r="E47" s="42" t="str">
        <f>"101,32548"</f>
        <v>101,32548</v>
      </c>
      <c r="F47" s="39"/>
      <c r="G47" s="43" t="str">
        <f>" 1,11950"</f>
        <v> 1,11950</v>
      </c>
    </row>
    <row r="48" spans="2:7" ht="15">
      <c r="B48" s="39" t="str">
        <f>"23/05/2017"</f>
        <v>23/05/2017</v>
      </c>
      <c r="C48" s="39" t="str">
        <f>"22"</f>
        <v>22</v>
      </c>
      <c r="D48" s="39"/>
      <c r="E48" s="42" t="str">
        <f>"101,35194"</f>
        <v>101,35194</v>
      </c>
      <c r="F48" s="39"/>
      <c r="G48" s="43" t="str">
        <f>" 1,11979"</f>
        <v> 1,11979</v>
      </c>
    </row>
    <row r="49" spans="2:7" ht="15">
      <c r="B49" s="39" t="str">
        <f>"24/05/2017"</f>
        <v>24/05/2017</v>
      </c>
      <c r="C49" s="39" t="str">
        <f>"23"</f>
        <v>23</v>
      </c>
      <c r="D49" s="39"/>
      <c r="E49" s="42" t="str">
        <f>"101,37839"</f>
        <v>101,37839</v>
      </c>
      <c r="F49" s="39"/>
      <c r="G49" s="43" t="str">
        <f>" 1,12009"</f>
        <v> 1,12009</v>
      </c>
    </row>
    <row r="50" spans="2:7" ht="15">
      <c r="B50" s="39" t="str">
        <f>"25/05/2017"</f>
        <v>25/05/2017</v>
      </c>
      <c r="C50" s="39" t="str">
        <f>"24"</f>
        <v>24</v>
      </c>
      <c r="D50" s="39"/>
      <c r="E50" s="42" t="str">
        <f>"101,40484"</f>
        <v>101,40484</v>
      </c>
      <c r="F50" s="39"/>
      <c r="G50" s="43" t="str">
        <f>" 1,12038"</f>
        <v> 1,12038</v>
      </c>
    </row>
    <row r="51" spans="2:7" ht="15">
      <c r="B51" s="39" t="str">
        <f>"26/05/2017"</f>
        <v>26/05/2017</v>
      </c>
      <c r="C51" s="39" t="str">
        <f>"25"</f>
        <v>25</v>
      </c>
      <c r="D51" s="39"/>
      <c r="E51" s="42" t="str">
        <f>"101,43129"</f>
        <v>101,43129</v>
      </c>
      <c r="F51" s="39"/>
      <c r="G51" s="43" t="str">
        <f>" 1,12067"</f>
        <v> 1,12067</v>
      </c>
    </row>
    <row r="52" spans="2:7" ht="15">
      <c r="B52" s="39" t="str">
        <f>"27/05/2017"</f>
        <v>27/05/2017</v>
      </c>
      <c r="C52" s="39" t="str">
        <f>"26"</f>
        <v>26</v>
      </c>
      <c r="D52" s="39"/>
      <c r="E52" s="42" t="str">
        <f>"101,45774"</f>
        <v>101,45774</v>
      </c>
      <c r="F52" s="39"/>
      <c r="G52" s="43" t="str">
        <f>" 1,12096"</f>
        <v> 1,12096</v>
      </c>
    </row>
    <row r="53" spans="2:7" ht="15">
      <c r="B53" s="39" t="str">
        <f>"28/05/2017"</f>
        <v>28/05/2017</v>
      </c>
      <c r="C53" s="39" t="str">
        <f>"27"</f>
        <v>27</v>
      </c>
      <c r="D53" s="39"/>
      <c r="E53" s="42" t="str">
        <f>"101,48419"</f>
        <v>101,48419</v>
      </c>
      <c r="F53" s="39"/>
      <c r="G53" s="43" t="str">
        <f>" 1,12125"</f>
        <v> 1,12125</v>
      </c>
    </row>
    <row r="54" spans="2:7" ht="15">
      <c r="B54" s="39" t="str">
        <f>"29/05/2017"</f>
        <v>29/05/2017</v>
      </c>
      <c r="C54" s="39" t="str">
        <f>"28"</f>
        <v>28</v>
      </c>
      <c r="D54" s="39"/>
      <c r="E54" s="42" t="str">
        <f>"101,51065"</f>
        <v>101,51065</v>
      </c>
      <c r="F54" s="39"/>
      <c r="G54" s="43" t="str">
        <f>" 1,12155"</f>
        <v> 1,12155</v>
      </c>
    </row>
    <row r="55" spans="2:7" ht="15">
      <c r="B55" s="39" t="str">
        <f>"30/05/2017"</f>
        <v>30/05/2017</v>
      </c>
      <c r="C55" s="39" t="str">
        <f>"29"</f>
        <v>29</v>
      </c>
      <c r="D55" s="39"/>
      <c r="E55" s="42" t="str">
        <f>"101,53710"</f>
        <v>101,53710</v>
      </c>
      <c r="F55" s="39"/>
      <c r="G55" s="43" t="str">
        <f>" 1,12184"</f>
        <v> 1,12184</v>
      </c>
    </row>
    <row r="56" spans="2:7" ht="15">
      <c r="B56" s="38" t="str">
        <f>"31/05/2017"</f>
        <v>31/05/2017</v>
      </c>
      <c r="C56" s="38" t="str">
        <f>"30"</f>
        <v>30</v>
      </c>
      <c r="D56" s="38"/>
      <c r="E56" s="41" t="str">
        <f>"101,56355"</f>
        <v>101,56355</v>
      </c>
      <c r="F56" s="38"/>
      <c r="G56" s="40" t="str">
        <f>" 1,12213"</f>
        <v> 1,12213</v>
      </c>
    </row>
    <row r="59" spans="1:2" ht="23.25">
      <c r="A59" s="44">
        <v>42844</v>
      </c>
      <c r="B59" s="45" t="s">
        <v>22</v>
      </c>
    </row>
    <row r="61" spans="1:2" ht="23.25">
      <c r="A61" s="44">
        <v>42844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2017-04-19T10:03:35Z</cp:lastPrinted>
  <dcterms:created xsi:type="dcterms:W3CDTF">2017-04-19T09:25:31Z</dcterms:created>
  <dcterms:modified xsi:type="dcterms:W3CDTF">2017-04-19T10:03:43Z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1945843145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Maggio 2017 (2° invio)</vt:lpwstr>
  </property>
  <property fmtid="{D5CDD505-2E9C-101B-9397-08002B2CF9AE}" pid="6" name="_AuthorEma">
    <vt:lpwstr/>
  </property>
  <property fmtid="{D5CDD505-2E9C-101B-9397-08002B2CF9AE}" pid="7" name="_AuthorEmailDisplayNa">
    <vt:lpwstr>Abbiati, Alberto</vt:lpwstr>
  </property>
</Properties>
</file>