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00" windowWidth="22275" windowHeight="91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<sst xmlns="http://schemas.openxmlformats.org/spreadsheetml/2006/main" count="28" uniqueCount="25">
  <si>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DE0001030500 - BRD 15/03/2006 15/04/16              1,15                                                                      </t>
  </si>
  <si>
    <t xml:space="preserve">IT0004085210 - ITALIA BTP 2006/2017 A TASSO         VARIABILE INDICIZZATO                                                     </t>
  </si>
  <si>
    <t>Calcolo del Coefficiente di Indicizzazione relativo al mese di NOVEMBRE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</si>
  <si>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</si>
  <si>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</si>
  <si>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</si>
  <si>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</si>
  <si>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</si>
  <si>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</si>
  <si>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</si>
  <si>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</si>
  <si>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</si>
  <si>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</si>
  <si>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</si>
  <si>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NOVEMBRE </t>
  </si>
  <si>
    <r>
      <t>IE</t>
    </r>
    <r>
      <rPr>
        <sz val="10"/>
        <rFont val="Arial"/>
        <family val="2"/>
      </rPr>
      <t xml:space="preserve"> m - 3</t>
    </r>
  </si>
  <si>
    <t xml:space="preserve"> INDICE DEFINITIVO SETTEMBRE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</si>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</sst>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3" ht="16.5">
      <c r="A3" s="2" t="s">
        <v>1</v>
      </c>
    </row>
    <row r="5" ht="16.5">
      <c r="A5" s="1" t="s">
        <v>2</v>
      </c>
    </row>
    <row r="9" ht="15.75" thickBot="1"/>
    <row r="10" spans="1:7" ht="15.75">
      <c r="A10" s="3" t="s">
        <v>3</v>
      </c>
      <c r="B10" s="5" t="s">
        <v>4</v>
      </c>
      <c r="C10" s="5" t="s">
        <v>5</v>
      </c>
      <c r="D10" s="4" t="s">
        <v>6</v>
      </c>
      <c r="E10" s="4" t="s">
        <v>7</v>
      </c>
      <c r="F10" s="5"/>
      <c r="G10" s="7" t="s">
        <v>9</v>
      </c>
    </row>
    <row r="11" spans="1:7" ht="15.75" thickBot="1">
      <c r="A11" s="11" t="s">
        <v>13</v>
      </c>
      <c r="B11" s="9" t="s">
        <v>12</v>
      </c>
      <c r="C11" s="9" t="s">
        <v>11</v>
      </c>
      <c r="D11" s="10"/>
      <c r="E11" s="10"/>
      <c r="F11" s="9"/>
      <c r="G11" s="8" t="s">
        <v>10</v>
      </c>
    </row>
    <row r="13" spans="1:7" ht="15">
      <c r="A13" s="12" t="str">
        <f>"15/03/06"</f>
        <v>15/03/06</v>
      </c>
      <c r="B13" s="14" t="str">
        <f>"101,10"</f>
        <v>101,10</v>
      </c>
      <c r="C13" s="14" t="str">
        <f>"100,62"</f>
        <v>100,62</v>
      </c>
      <c r="D13" s="14" t="str">
        <f>"14"</f>
        <v>14</v>
      </c>
      <c r="E13" s="14" t="str">
        <f>"31"</f>
        <v>31</v>
      </c>
      <c r="F13" s="14"/>
      <c r="G13" s="13" t="str">
        <f>"100,88323"</f>
        <v>100,88323</v>
      </c>
    </row>
    <row r="14" ht="15.75" thickBot="1"/>
    <row r="15" spans="6:7" ht="15">
      <c r="F15" s="15"/>
      <c r="G15" s="6" t="s">
        <v>8</v>
      </c>
    </row>
    <row r="16" spans="6:7" ht="15.75" thickBot="1">
      <c r="F16" s="17"/>
      <c r="G16" s="20" t="s">
        <v>10</v>
      </c>
    </row>
    <row r="18" spans="6:7" ht="15.75" thickBot="1">
      <c r="F18" s="26"/>
      <c r="G18" s="27" t="str">
        <f>"  0,00000"</f>
        <v>  0,00000</v>
      </c>
    </row>
    <row r="19" spans="1:7" ht="16.5" thickBot="1" thickTop="1">
      <c r="A19" s="22" t="s">
        <v>14</v>
      </c>
      <c r="B19" s="5" t="s">
        <v>15</v>
      </c>
      <c r="C19" s="24" t="str">
        <f>"116,97"</f>
        <v>116,97</v>
      </c>
      <c r="D19" s="25"/>
      <c r="E19" s="21"/>
      <c r="F19" s="21"/>
      <c r="G19" s="28"/>
    </row>
    <row r="20" spans="1:7" ht="16.5" thickBot="1" thickTop="1">
      <c r="A20" s="30">
        <v>2015</v>
      </c>
      <c r="B20" s="29" t="s">
        <v>17</v>
      </c>
      <c r="C20" s="33" t="str">
        <f>"117,23"</f>
        <v>117,23</v>
      </c>
      <c r="D20" t="s">
        <v>16</v>
      </c>
      <c r="G20" s="18"/>
    </row>
    <row r="21" spans="1:7" ht="16.5" thickBot="1" thickTop="1">
      <c r="A21" s="16"/>
      <c r="B21" s="31" t="s">
        <v>18</v>
      </c>
      <c r="C21" s="32">
        <v>30</v>
      </c>
      <c r="D21" s="10"/>
      <c r="E21" s="10"/>
      <c r="F21" s="10"/>
      <c r="G21" s="19"/>
    </row>
    <row r="23" ht="15.75" thickBot="1"/>
    <row r="24" spans="2:7" ht="15">
      <c r="B24" s="15" t="s">
        <v>22</v>
      </c>
      <c r="C24" s="23" t="s">
        <v>21</v>
      </c>
      <c r="D24" s="23"/>
      <c r="E24" s="35" t="s">
        <v>20</v>
      </c>
      <c r="F24" s="23"/>
      <c r="G24" s="34" t="s">
        <v>19</v>
      </c>
    </row>
    <row r="25" spans="2:7" ht="15.75" thickBot="1">
      <c r="B25" s="16"/>
      <c r="C25" s="10"/>
      <c r="D25" s="31"/>
      <c r="E25" s="36" t="s">
        <v>10</v>
      </c>
      <c r="F25" s="31"/>
      <c r="G25" s="37" t="s">
        <v>10</v>
      </c>
    </row>
    <row r="27" spans="2:7" ht="15">
      <c r="B27" s="39" t="str">
        <f>"01/11/2015"</f>
        <v>01/11/2015</v>
      </c>
      <c r="C27" s="39" t="str">
        <f>"0"</f>
        <v>0</v>
      </c>
      <c r="D27" s="39"/>
      <c r="E27" s="42" t="str">
        <f>"116,97000"</f>
        <v>116,97000</v>
      </c>
      <c r="F27" s="39"/>
      <c r="G27" s="43" t="str">
        <f>" 1,15946"</f>
        <v> 1,15946</v>
      </c>
    </row>
    <row r="28" spans="2:7" ht="15">
      <c r="B28" s="39" t="str">
        <f>"02/11/2015"</f>
        <v>02/11/2015</v>
      </c>
      <c r="C28" s="39" t="str">
        <f>"1"</f>
        <v>1</v>
      </c>
      <c r="D28" s="39"/>
      <c r="E28" s="42" t="str">
        <f>"116,97867"</f>
        <v>116,97867</v>
      </c>
      <c r="F28" s="39"/>
      <c r="G28" s="43" t="str">
        <f>" 1,15955"</f>
        <v> 1,15955</v>
      </c>
    </row>
    <row r="29" spans="2:7" ht="15">
      <c r="B29" s="39" t="str">
        <f>"03/11/2015"</f>
        <v>03/11/2015</v>
      </c>
      <c r="C29" s="39" t="str">
        <f>"2"</f>
        <v>2</v>
      </c>
      <c r="D29" s="39"/>
      <c r="E29" s="42" t="str">
        <f>"116,98733"</f>
        <v>116,98733</v>
      </c>
      <c r="F29" s="39"/>
      <c r="G29" s="43" t="str">
        <f>" 1,15963"</f>
        <v> 1,15963</v>
      </c>
    </row>
    <row r="30" spans="2:7" ht="15">
      <c r="B30" s="39" t="str">
        <f>"04/11/2015"</f>
        <v>04/11/2015</v>
      </c>
      <c r="C30" s="39" t="str">
        <f>"3"</f>
        <v>3</v>
      </c>
      <c r="D30" s="39"/>
      <c r="E30" s="42" t="str">
        <f>"116,99600"</f>
        <v>116,99600</v>
      </c>
      <c r="F30" s="39"/>
      <c r="G30" s="43" t="str">
        <f>" 1,15972"</f>
        <v> 1,15972</v>
      </c>
    </row>
    <row r="31" spans="2:7" ht="15">
      <c r="B31" s="39" t="str">
        <f>"05/11/2015"</f>
        <v>05/11/2015</v>
      </c>
      <c r="C31" s="39" t="str">
        <f>"4"</f>
        <v>4</v>
      </c>
      <c r="D31" s="39"/>
      <c r="E31" s="42" t="str">
        <f>"117,00467"</f>
        <v>117,00467</v>
      </c>
      <c r="F31" s="39"/>
      <c r="G31" s="43" t="str">
        <f>" 1,15980"</f>
        <v> 1,15980</v>
      </c>
    </row>
    <row r="32" spans="2:7" ht="15">
      <c r="B32" s="39" t="str">
        <f>"06/11/2015"</f>
        <v>06/11/2015</v>
      </c>
      <c r="C32" s="39" t="str">
        <f>"5"</f>
        <v>5</v>
      </c>
      <c r="D32" s="39"/>
      <c r="E32" s="42" t="str">
        <f>"117,01333"</f>
        <v>117,01333</v>
      </c>
      <c r="F32" s="39"/>
      <c r="G32" s="43" t="str">
        <f>" 1,15989"</f>
        <v> 1,15989</v>
      </c>
    </row>
    <row r="33" spans="2:7" ht="15">
      <c r="B33" s="39" t="str">
        <f>"07/11/2015"</f>
        <v>07/11/2015</v>
      </c>
      <c r="C33" s="39" t="str">
        <f>"6"</f>
        <v>6</v>
      </c>
      <c r="D33" s="39"/>
      <c r="E33" s="42" t="str">
        <f>"117,02200"</f>
        <v>117,02200</v>
      </c>
      <c r="F33" s="39"/>
      <c r="G33" s="43" t="str">
        <f>" 1,15997"</f>
        <v> 1,15997</v>
      </c>
    </row>
    <row r="34" spans="2:7" ht="15">
      <c r="B34" s="39" t="str">
        <f>"08/11/2015"</f>
        <v>08/11/2015</v>
      </c>
      <c r="C34" s="39" t="str">
        <f>"7"</f>
        <v>7</v>
      </c>
      <c r="D34" s="39"/>
      <c r="E34" s="42" t="str">
        <f>"117,03067"</f>
        <v>117,03067</v>
      </c>
      <c r="F34" s="39"/>
      <c r="G34" s="43" t="str">
        <f>" 1,16006"</f>
        <v> 1,16006</v>
      </c>
    </row>
    <row r="35" spans="2:7" ht="15">
      <c r="B35" s="39" t="str">
        <f>"09/11/2015"</f>
        <v>09/11/2015</v>
      </c>
      <c r="C35" s="39" t="str">
        <f>"8"</f>
        <v>8</v>
      </c>
      <c r="D35" s="39"/>
      <c r="E35" s="42" t="str">
        <f>"117,03933"</f>
        <v>117,03933</v>
      </c>
      <c r="F35" s="39"/>
      <c r="G35" s="43" t="str">
        <f>" 1,16015"</f>
        <v> 1,16015</v>
      </c>
    </row>
    <row r="36" spans="2:7" ht="15">
      <c r="B36" s="39" t="str">
        <f>"10/11/2015"</f>
        <v>10/11/2015</v>
      </c>
      <c r="C36" s="39" t="str">
        <f>"9"</f>
        <v>9</v>
      </c>
      <c r="D36" s="39"/>
      <c r="E36" s="42" t="str">
        <f>"117,04800"</f>
        <v>117,04800</v>
      </c>
      <c r="F36" s="39"/>
      <c r="G36" s="43" t="str">
        <f>" 1,16023"</f>
        <v> 1,16023</v>
      </c>
    </row>
    <row r="37" spans="2:7" ht="15">
      <c r="B37" s="39" t="str">
        <f>"11/11/2015"</f>
        <v>11/11/2015</v>
      </c>
      <c r="C37" s="39" t="str">
        <f>"10"</f>
        <v>10</v>
      </c>
      <c r="D37" s="39"/>
      <c r="E37" s="42" t="str">
        <f>"117,05667"</f>
        <v>117,05667</v>
      </c>
      <c r="F37" s="39"/>
      <c r="G37" s="43" t="str">
        <f>" 1,16032"</f>
        <v> 1,16032</v>
      </c>
    </row>
    <row r="38" spans="2:7" ht="15">
      <c r="B38" s="39" t="str">
        <f>"12/11/2015"</f>
        <v>12/11/2015</v>
      </c>
      <c r="C38" s="39" t="str">
        <f>"11"</f>
        <v>11</v>
      </c>
      <c r="D38" s="39"/>
      <c r="E38" s="42" t="str">
        <f>"117,06533"</f>
        <v>117,06533</v>
      </c>
      <c r="F38" s="39"/>
      <c r="G38" s="43" t="str">
        <f>" 1,16040"</f>
        <v> 1,16040</v>
      </c>
    </row>
    <row r="39" spans="2:7" ht="15">
      <c r="B39" s="39" t="str">
        <f>"13/11/2015"</f>
        <v>13/11/2015</v>
      </c>
      <c r="C39" s="39" t="str">
        <f>"12"</f>
        <v>12</v>
      </c>
      <c r="D39" s="39"/>
      <c r="E39" s="42" t="str">
        <f>"117,07400"</f>
        <v>117,07400</v>
      </c>
      <c r="F39" s="39"/>
      <c r="G39" s="43" t="str">
        <f>" 1,16049"</f>
        <v> 1,16049</v>
      </c>
    </row>
    <row r="40" spans="2:7" ht="15">
      <c r="B40" s="39" t="str">
        <f>"14/11/2015"</f>
        <v>14/11/2015</v>
      </c>
      <c r="C40" s="39" t="str">
        <f>"13"</f>
        <v>13</v>
      </c>
      <c r="D40" s="39"/>
      <c r="E40" s="42" t="str">
        <f>"117,08267"</f>
        <v>117,08267</v>
      </c>
      <c r="F40" s="39"/>
      <c r="G40" s="43" t="str">
        <f>" 1,16058"</f>
        <v> 1,16058</v>
      </c>
    </row>
    <row r="41" spans="2:7" ht="15">
      <c r="B41" s="39" t="str">
        <f>"15/11/2015"</f>
        <v>15/11/2015</v>
      </c>
      <c r="C41" s="39" t="str">
        <f>"14"</f>
        <v>14</v>
      </c>
      <c r="D41" s="39"/>
      <c r="E41" s="42" t="str">
        <f>"117,09133"</f>
        <v>117,09133</v>
      </c>
      <c r="F41" s="39"/>
      <c r="G41" s="43" t="str">
        <f>" 1,16066"</f>
        <v> 1,16066</v>
      </c>
    </row>
    <row r="42" spans="2:7" ht="15">
      <c r="B42" s="39" t="str">
        <f>"16/11/2015"</f>
        <v>16/11/2015</v>
      </c>
      <c r="C42" s="39" t="str">
        <f>"15"</f>
        <v>15</v>
      </c>
      <c r="D42" s="39"/>
      <c r="E42" s="42" t="str">
        <f>"117,10000"</f>
        <v>117,10000</v>
      </c>
      <c r="F42" s="39"/>
      <c r="G42" s="43" t="str">
        <f>" 1,16075"</f>
        <v> 1,16075</v>
      </c>
    </row>
    <row r="43" spans="2:7" ht="15">
      <c r="B43" s="39" t="str">
        <f>"17/11/2015"</f>
        <v>17/11/2015</v>
      </c>
      <c r="C43" s="39" t="str">
        <f>"16"</f>
        <v>16</v>
      </c>
      <c r="D43" s="39"/>
      <c r="E43" s="42" t="str">
        <f>"117,10867"</f>
        <v>117,10867</v>
      </c>
      <c r="F43" s="39"/>
      <c r="G43" s="43" t="str">
        <f>" 1,16083"</f>
        <v> 1,16083</v>
      </c>
    </row>
    <row r="44" spans="2:7" ht="15">
      <c r="B44" s="39" t="str">
        <f>"18/11/2015"</f>
        <v>18/11/2015</v>
      </c>
      <c r="C44" s="39" t="str">
        <f>"17"</f>
        <v>17</v>
      </c>
      <c r="D44" s="39"/>
      <c r="E44" s="42" t="str">
        <f>"117,11733"</f>
        <v>117,11733</v>
      </c>
      <c r="F44" s="39"/>
      <c r="G44" s="43" t="str">
        <f>" 1,16092"</f>
        <v> 1,16092</v>
      </c>
    </row>
    <row r="45" spans="2:7" ht="15">
      <c r="B45" s="39" t="str">
        <f>"19/11/2015"</f>
        <v>19/11/2015</v>
      </c>
      <c r="C45" s="39" t="str">
        <f>"18"</f>
        <v>18</v>
      </c>
      <c r="D45" s="39"/>
      <c r="E45" s="42" t="str">
        <f>"117,12600"</f>
        <v>117,12600</v>
      </c>
      <c r="F45" s="39"/>
      <c r="G45" s="43" t="str">
        <f>" 1,16101"</f>
        <v> 1,16101</v>
      </c>
    </row>
    <row r="46" spans="2:7" ht="15">
      <c r="B46" s="39" t="str">
        <f>"20/11/2015"</f>
        <v>20/11/2015</v>
      </c>
      <c r="C46" s="39" t="str">
        <f>"19"</f>
        <v>19</v>
      </c>
      <c r="D46" s="39"/>
      <c r="E46" s="42" t="str">
        <f>"117,13467"</f>
        <v>117,13467</v>
      </c>
      <c r="F46" s="39"/>
      <c r="G46" s="43" t="str">
        <f>" 1,16109"</f>
        <v> 1,16109</v>
      </c>
    </row>
    <row r="47" spans="2:7" ht="15">
      <c r="B47" s="39" t="str">
        <f>"21/11/2015"</f>
        <v>21/11/2015</v>
      </c>
      <c r="C47" s="39" t="str">
        <f>"20"</f>
        <v>20</v>
      </c>
      <c r="D47" s="39"/>
      <c r="E47" s="42" t="str">
        <f>"117,14333"</f>
        <v>117,14333</v>
      </c>
      <c r="F47" s="39"/>
      <c r="G47" s="43" t="str">
        <f>" 1,16118"</f>
        <v> 1,16118</v>
      </c>
    </row>
    <row r="48" spans="2:7" ht="15">
      <c r="B48" s="39" t="str">
        <f>"22/11/2015"</f>
        <v>22/11/2015</v>
      </c>
      <c r="C48" s="39" t="str">
        <f>"21"</f>
        <v>21</v>
      </c>
      <c r="D48" s="39"/>
      <c r="E48" s="42" t="str">
        <f>"117,15200"</f>
        <v>117,15200</v>
      </c>
      <c r="F48" s="39"/>
      <c r="G48" s="43" t="str">
        <f>" 1,16126"</f>
        <v> 1,16126</v>
      </c>
    </row>
    <row r="49" spans="2:7" ht="15">
      <c r="B49" s="39" t="str">
        <f>"23/11/2015"</f>
        <v>23/11/2015</v>
      </c>
      <c r="C49" s="39" t="str">
        <f>"22"</f>
        <v>22</v>
      </c>
      <c r="D49" s="39"/>
      <c r="E49" s="42" t="str">
        <f>"117,16067"</f>
        <v>117,16067</v>
      </c>
      <c r="F49" s="39"/>
      <c r="G49" s="43" t="str">
        <f>" 1,16135"</f>
        <v> 1,16135</v>
      </c>
    </row>
    <row r="50" spans="2:7" ht="15">
      <c r="B50" s="39" t="str">
        <f>"24/11/2015"</f>
        <v>24/11/2015</v>
      </c>
      <c r="C50" s="39" t="str">
        <f>"23"</f>
        <v>23</v>
      </c>
      <c r="D50" s="39"/>
      <c r="E50" s="42" t="str">
        <f>"117,16933"</f>
        <v>117,16933</v>
      </c>
      <c r="F50" s="39"/>
      <c r="G50" s="43" t="str">
        <f>" 1,16144"</f>
        <v> 1,16144</v>
      </c>
    </row>
    <row r="51" spans="2:7" ht="15">
      <c r="B51" s="39" t="str">
        <f>"25/11/2015"</f>
        <v>25/11/2015</v>
      </c>
      <c r="C51" s="39" t="str">
        <f>"24"</f>
        <v>24</v>
      </c>
      <c r="D51" s="39"/>
      <c r="E51" s="42" t="str">
        <f>"117,17800"</f>
        <v>117,17800</v>
      </c>
      <c r="F51" s="39"/>
      <c r="G51" s="43" t="str">
        <f>" 1,16152"</f>
        <v> 1,16152</v>
      </c>
    </row>
    <row r="52" spans="2:7" ht="15">
      <c r="B52" s="39" t="str">
        <f>"26/11/2015"</f>
        <v>26/11/2015</v>
      </c>
      <c r="C52" s="39" t="str">
        <f>"25"</f>
        <v>25</v>
      </c>
      <c r="D52" s="39"/>
      <c r="E52" s="42" t="str">
        <f>"117,18667"</f>
        <v>117,18667</v>
      </c>
      <c r="F52" s="39"/>
      <c r="G52" s="43" t="str">
        <f>" 1,16161"</f>
        <v> 1,16161</v>
      </c>
    </row>
    <row r="53" spans="2:7" ht="15">
      <c r="B53" s="39" t="str">
        <f>"27/11/2015"</f>
        <v>27/11/2015</v>
      </c>
      <c r="C53" s="39" t="str">
        <f>"26"</f>
        <v>26</v>
      </c>
      <c r="D53" s="39"/>
      <c r="E53" s="42" t="str">
        <f>"117,19533"</f>
        <v>117,19533</v>
      </c>
      <c r="F53" s="39"/>
      <c r="G53" s="43" t="str">
        <f>" 1,16169"</f>
        <v> 1,16169</v>
      </c>
    </row>
    <row r="54" spans="2:7" ht="15">
      <c r="B54" s="39" t="str">
        <f>"28/11/2015"</f>
        <v>28/11/2015</v>
      </c>
      <c r="C54" s="39" t="str">
        <f>"27"</f>
        <v>27</v>
      </c>
      <c r="D54" s="39"/>
      <c r="E54" s="42" t="str">
        <f>"117,20400"</f>
        <v>117,20400</v>
      </c>
      <c r="F54" s="39"/>
      <c r="G54" s="43" t="str">
        <f>" 1,16178"</f>
        <v> 1,16178</v>
      </c>
    </row>
    <row r="55" spans="2:7" ht="15">
      <c r="B55" s="39" t="str">
        <f>"29/11/2015"</f>
        <v>29/11/2015</v>
      </c>
      <c r="C55" s="39" t="str">
        <f>"28"</f>
        <v>28</v>
      </c>
      <c r="D55" s="39"/>
      <c r="E55" s="42" t="str">
        <f>"117,21267"</f>
        <v>117,21267</v>
      </c>
      <c r="F55" s="39"/>
      <c r="G55" s="43" t="str">
        <f>" 1,16186"</f>
        <v> 1,16186</v>
      </c>
    </row>
    <row r="56" spans="2:7" ht="15">
      <c r="B56" s="38" t="str">
        <f>"30/11/2015"</f>
        <v>30/11/2015</v>
      </c>
      <c r="C56" s="38" t="str">
        <f>"29"</f>
        <v>29</v>
      </c>
      <c r="D56" s="38"/>
      <c r="E56" s="41" t="str">
        <f>"117,22133"</f>
        <v>117,22133</v>
      </c>
      <c r="F56" s="38"/>
      <c r="G56" s="40" t="str">
        <f>" 1,16195"</f>
        <v> 1,16195</v>
      </c>
    </row>
    <row r="59" spans="1:2" ht="23.25">
      <c r="A59" s="44">
        <v>42293</v>
      </c>
      <c r="B59" s="45" t="s">
        <v>23</v>
      </c>
    </row>
    <row r="61" spans="1:2" ht="23.25">
      <c r="A61" s="44">
        <v>42293</v>
      </c>
      <c r="B61" s="45" t="s">
        <v>24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2015-10-16T10:47:44Z</cp:lastPrinted>
  <dcterms:created xsi:type="dcterms:W3CDTF">2015-10-16T10:18:50Z</dcterms:created>
  <dcterms:modified xsi:type="dcterms:W3CDTF">2015-10-16T10:47:49Z</dcterms:modified>
  <cp:category/>
  <cp:version/>
  <cp:contentType/>
  <cp:contentStatus/>
</cp:coreProperties>
</file>