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710" windowWidth="19155" windowHeight="49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<sst xmlns="http://schemas.openxmlformats.org/spreadsheetml/2006/main" count="27" uniqueCount="24">
  <si>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IT0004890882 - BTP 31/01/2013-15/09/2018  1,70%     INDICIZZATO                                                               </t>
  </si>
  <si>
    <t>Calcolo del Coefficiente di Indicizzazione relativo al mese di MAGGIO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</si>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</sst>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99,10699"</f>
        <v> 99,10699</v>
      </c>
    </row>
    <row r="18" spans="1:7" ht="16.5" thickBot="1" thickTop="1">
      <c r="A18" s="22" t="s">
        <v>13</v>
      </c>
      <c r="B18" s="5" t="s">
        <v>14</v>
      </c>
      <c r="C18" s="24" t="str">
        <f>" 98,83"</f>
        <v> 98,83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"100,07"</f>
        <v>100,07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"01/05/2016"</f>
        <v>01/05/2016</v>
      </c>
      <c r="C26" s="39" t="str">
        <f>"0"</f>
        <v>0</v>
      </c>
      <c r="D26" s="39"/>
      <c r="E26" s="42" t="str">
        <f>" 98,83000"</f>
        <v> 98,83000</v>
      </c>
      <c r="F26" s="39"/>
      <c r="G26" s="43" t="str">
        <f>" 0,99721"</f>
        <v> 0,99721</v>
      </c>
    </row>
    <row r="27" spans="2:7" ht="15">
      <c r="B27" s="39" t="str">
        <f>"02/05/2016"</f>
        <v>02/05/2016</v>
      </c>
      <c r="C27" s="39" t="str">
        <f>"1"</f>
        <v>1</v>
      </c>
      <c r="D27" s="39"/>
      <c r="E27" s="42" t="str">
        <f>" 98,87000"</f>
        <v> 98,87000</v>
      </c>
      <c r="F27" s="39"/>
      <c r="G27" s="43" t="str">
        <f>" 0,99761"</f>
        <v> 0,99761</v>
      </c>
    </row>
    <row r="28" spans="2:7" ht="15">
      <c r="B28" s="39" t="str">
        <f>"03/05/2016"</f>
        <v>03/05/2016</v>
      </c>
      <c r="C28" s="39" t="str">
        <f>"2"</f>
        <v>2</v>
      </c>
      <c r="D28" s="39"/>
      <c r="E28" s="42" t="str">
        <f>" 98,91000"</f>
        <v> 98,91000</v>
      </c>
      <c r="F28" s="39"/>
      <c r="G28" s="43" t="str">
        <f>" 0,99801"</f>
        <v> 0,99801</v>
      </c>
    </row>
    <row r="29" spans="2:7" ht="15">
      <c r="B29" s="39" t="str">
        <f>"04/05/2016"</f>
        <v>04/05/2016</v>
      </c>
      <c r="C29" s="39" t="str">
        <f>"3"</f>
        <v>3</v>
      </c>
      <c r="D29" s="39"/>
      <c r="E29" s="42" t="str">
        <f>" 98,95000"</f>
        <v> 98,95000</v>
      </c>
      <c r="F29" s="39"/>
      <c r="G29" s="43" t="str">
        <f>" 0,99842"</f>
        <v> 0,99842</v>
      </c>
    </row>
    <row r="30" spans="2:7" ht="15">
      <c r="B30" s="39" t="str">
        <f>"05/05/2016"</f>
        <v>05/05/2016</v>
      </c>
      <c r="C30" s="39" t="str">
        <f>"4"</f>
        <v>4</v>
      </c>
      <c r="D30" s="39"/>
      <c r="E30" s="42" t="str">
        <f>" 98,99000"</f>
        <v> 98,99000</v>
      </c>
      <c r="F30" s="39"/>
      <c r="G30" s="43" t="str">
        <f>" 0,99882"</f>
        <v> 0,99882</v>
      </c>
    </row>
    <row r="31" spans="2:7" ht="15">
      <c r="B31" s="39" t="str">
        <f>"06/05/2016"</f>
        <v>06/05/2016</v>
      </c>
      <c r="C31" s="39" t="str">
        <f>"5"</f>
        <v>5</v>
      </c>
      <c r="D31" s="39"/>
      <c r="E31" s="42" t="str">
        <f>" 99,03000"</f>
        <v> 99,03000</v>
      </c>
      <c r="F31" s="39"/>
      <c r="G31" s="43" t="str">
        <f>" 0,99922"</f>
        <v> 0,99922</v>
      </c>
    </row>
    <row r="32" spans="2:7" ht="15">
      <c r="B32" s="39" t="str">
        <f>"07/05/2016"</f>
        <v>07/05/2016</v>
      </c>
      <c r="C32" s="39" t="str">
        <f>"6"</f>
        <v>6</v>
      </c>
      <c r="D32" s="39"/>
      <c r="E32" s="42" t="str">
        <f>" 99,07000"</f>
        <v> 99,07000</v>
      </c>
      <c r="F32" s="39"/>
      <c r="G32" s="43" t="str">
        <f>" 0,99963"</f>
        <v> 0,99963</v>
      </c>
    </row>
    <row r="33" spans="2:7" ht="15">
      <c r="B33" s="39" t="str">
        <f>"08/05/2016"</f>
        <v>08/05/2016</v>
      </c>
      <c r="C33" s="39" t="str">
        <f>"7"</f>
        <v>7</v>
      </c>
      <c r="D33" s="39"/>
      <c r="E33" s="42" t="str">
        <f>" 99,11000"</f>
        <v> 99,11000</v>
      </c>
      <c r="F33" s="39"/>
      <c r="G33" s="43" t="str">
        <f>" 1,00003"</f>
        <v> 1,00003</v>
      </c>
    </row>
    <row r="34" spans="2:7" ht="15">
      <c r="B34" s="39" t="str">
        <f>"09/05/2016"</f>
        <v>09/05/2016</v>
      </c>
      <c r="C34" s="39" t="str">
        <f>"8"</f>
        <v>8</v>
      </c>
      <c r="D34" s="39"/>
      <c r="E34" s="42" t="str">
        <f>" 99,15000"</f>
        <v> 99,15000</v>
      </c>
      <c r="F34" s="39"/>
      <c r="G34" s="43" t="str">
        <f>" 1,00043"</f>
        <v> 1,00043</v>
      </c>
    </row>
    <row r="35" spans="2:7" ht="15">
      <c r="B35" s="39" t="str">
        <f>"10/05/2016"</f>
        <v>10/05/2016</v>
      </c>
      <c r="C35" s="39" t="str">
        <f>"9"</f>
        <v>9</v>
      </c>
      <c r="D35" s="39"/>
      <c r="E35" s="42" t="str">
        <f>" 99,19000"</f>
        <v> 99,19000</v>
      </c>
      <c r="F35" s="39"/>
      <c r="G35" s="43" t="str">
        <f>" 1,00084"</f>
        <v> 1,00084</v>
      </c>
    </row>
    <row r="36" spans="2:7" ht="15">
      <c r="B36" s="39" t="str">
        <f>"11/05/2016"</f>
        <v>11/05/2016</v>
      </c>
      <c r="C36" s="39" t="str">
        <f>"10"</f>
        <v>10</v>
      </c>
      <c r="D36" s="39"/>
      <c r="E36" s="42" t="str">
        <f>" 99,23000"</f>
        <v> 99,23000</v>
      </c>
      <c r="F36" s="39"/>
      <c r="G36" s="43" t="str">
        <f>" 1,00124"</f>
        <v> 1,00124</v>
      </c>
    </row>
    <row r="37" spans="2:7" ht="15">
      <c r="B37" s="39" t="str">
        <f>"12/05/2016"</f>
        <v>12/05/2016</v>
      </c>
      <c r="C37" s="39" t="str">
        <f>"11"</f>
        <v>11</v>
      </c>
      <c r="D37" s="39"/>
      <c r="E37" s="42" t="str">
        <f>" 99,27000"</f>
        <v> 99,27000</v>
      </c>
      <c r="F37" s="39"/>
      <c r="G37" s="43" t="str">
        <f>" 1,00164"</f>
        <v> 1,00164</v>
      </c>
    </row>
    <row r="38" spans="2:7" ht="15">
      <c r="B38" s="39" t="str">
        <f>"13/05/2016"</f>
        <v>13/05/2016</v>
      </c>
      <c r="C38" s="39" t="str">
        <f>"12"</f>
        <v>12</v>
      </c>
      <c r="D38" s="39"/>
      <c r="E38" s="42" t="str">
        <f>" 99,31000"</f>
        <v> 99,31000</v>
      </c>
      <c r="F38" s="39"/>
      <c r="G38" s="43" t="str">
        <f>" 1,00205"</f>
        <v> 1,00205</v>
      </c>
    </row>
    <row r="39" spans="2:7" ht="15">
      <c r="B39" s="39" t="str">
        <f>"14/05/2016"</f>
        <v>14/05/2016</v>
      </c>
      <c r="C39" s="39" t="str">
        <f>"13"</f>
        <v>13</v>
      </c>
      <c r="D39" s="39"/>
      <c r="E39" s="42" t="str">
        <f>" 99,35000"</f>
        <v> 99,35000</v>
      </c>
      <c r="F39" s="39"/>
      <c r="G39" s="43" t="str">
        <f>" 1,00245"</f>
        <v> 1,00245</v>
      </c>
    </row>
    <row r="40" spans="2:7" ht="15">
      <c r="B40" s="39" t="str">
        <f>"15/05/2016"</f>
        <v>15/05/2016</v>
      </c>
      <c r="C40" s="39" t="str">
        <f>"14"</f>
        <v>14</v>
      </c>
      <c r="D40" s="39"/>
      <c r="E40" s="42" t="str">
        <f>" 99,39000"</f>
        <v> 99,39000</v>
      </c>
      <c r="F40" s="39"/>
      <c r="G40" s="43" t="str">
        <f>" 1,00286"</f>
        <v> 1,00286</v>
      </c>
    </row>
    <row r="41" spans="2:7" ht="15">
      <c r="B41" s="39" t="str">
        <f>"16/05/2016"</f>
        <v>16/05/2016</v>
      </c>
      <c r="C41" s="39" t="str">
        <f>"15"</f>
        <v>15</v>
      </c>
      <c r="D41" s="39"/>
      <c r="E41" s="42" t="str">
        <f>" 99,43000"</f>
        <v> 99,43000</v>
      </c>
      <c r="F41" s="39"/>
      <c r="G41" s="43" t="str">
        <f>" 1,00326"</f>
        <v> 1,00326</v>
      </c>
    </row>
    <row r="42" spans="2:7" ht="15">
      <c r="B42" s="39" t="str">
        <f>"17/05/2016"</f>
        <v>17/05/2016</v>
      </c>
      <c r="C42" s="39" t="str">
        <f>"16"</f>
        <v>16</v>
      </c>
      <c r="D42" s="39"/>
      <c r="E42" s="42" t="str">
        <f>" 99,47000"</f>
        <v> 99,47000</v>
      </c>
      <c r="F42" s="39"/>
      <c r="G42" s="43" t="str">
        <f>" 1,00366"</f>
        <v> 1,00366</v>
      </c>
    </row>
    <row r="43" spans="2:7" ht="15">
      <c r="B43" s="39" t="str">
        <f>"18/05/2016"</f>
        <v>18/05/2016</v>
      </c>
      <c r="C43" s="39" t="str">
        <f>"17"</f>
        <v>17</v>
      </c>
      <c r="D43" s="39"/>
      <c r="E43" s="42" t="str">
        <f>" 99,51000"</f>
        <v> 99,51000</v>
      </c>
      <c r="F43" s="39"/>
      <c r="G43" s="43" t="str">
        <f>" 1,00407"</f>
        <v> 1,00407</v>
      </c>
    </row>
    <row r="44" spans="2:7" ht="15">
      <c r="B44" s="39" t="str">
        <f>"19/05/2016"</f>
        <v>19/05/2016</v>
      </c>
      <c r="C44" s="39" t="str">
        <f>"18"</f>
        <v>18</v>
      </c>
      <c r="D44" s="39"/>
      <c r="E44" s="42" t="str">
        <f>" 99,55000"</f>
        <v> 99,55000</v>
      </c>
      <c r="F44" s="39"/>
      <c r="G44" s="43" t="str">
        <f>" 1,00447"</f>
        <v> 1,00447</v>
      </c>
    </row>
    <row r="45" spans="2:7" ht="15">
      <c r="B45" s="39" t="str">
        <f>"20/05/2016"</f>
        <v>20/05/2016</v>
      </c>
      <c r="C45" s="39" t="str">
        <f>"19"</f>
        <v>19</v>
      </c>
      <c r="D45" s="39"/>
      <c r="E45" s="42" t="str">
        <f>" 99,59000"</f>
        <v> 99,59000</v>
      </c>
      <c r="F45" s="39"/>
      <c r="G45" s="43" t="str">
        <f>" 1,00487"</f>
        <v> 1,00487</v>
      </c>
    </row>
    <row r="46" spans="2:7" ht="15">
      <c r="B46" s="39" t="str">
        <f>"21/05/2016"</f>
        <v>21/05/2016</v>
      </c>
      <c r="C46" s="39" t="str">
        <f>"20"</f>
        <v>20</v>
      </c>
      <c r="D46" s="39"/>
      <c r="E46" s="42" t="str">
        <f>" 99,63000"</f>
        <v> 99,63000</v>
      </c>
      <c r="F46" s="39"/>
      <c r="G46" s="43" t="str">
        <f>" 1,00528"</f>
        <v> 1,00528</v>
      </c>
    </row>
    <row r="47" spans="2:7" ht="15">
      <c r="B47" s="39" t="str">
        <f>"22/05/2016"</f>
        <v>22/05/2016</v>
      </c>
      <c r="C47" s="39" t="str">
        <f>"21"</f>
        <v>21</v>
      </c>
      <c r="D47" s="39"/>
      <c r="E47" s="42" t="str">
        <f>" 99,67000"</f>
        <v> 99,67000</v>
      </c>
      <c r="F47" s="39"/>
      <c r="G47" s="43" t="str">
        <f>" 1,00568"</f>
        <v> 1,00568</v>
      </c>
    </row>
    <row r="48" spans="2:7" ht="15">
      <c r="B48" s="39" t="str">
        <f>"23/05/2016"</f>
        <v>23/05/2016</v>
      </c>
      <c r="C48" s="39" t="str">
        <f>"22"</f>
        <v>22</v>
      </c>
      <c r="D48" s="39"/>
      <c r="E48" s="42" t="str">
        <f>" 99,71000"</f>
        <v> 99,71000</v>
      </c>
      <c r="F48" s="39"/>
      <c r="G48" s="43" t="str">
        <f>" 1,00608"</f>
        <v> 1,00608</v>
      </c>
    </row>
    <row r="49" spans="2:7" ht="15">
      <c r="B49" s="39" t="str">
        <f>"24/05/2016"</f>
        <v>24/05/2016</v>
      </c>
      <c r="C49" s="39" t="str">
        <f>"23"</f>
        <v>23</v>
      </c>
      <c r="D49" s="39"/>
      <c r="E49" s="42" t="str">
        <f>" 99,75000"</f>
        <v> 99,75000</v>
      </c>
      <c r="F49" s="39"/>
      <c r="G49" s="43" t="str">
        <f>" 1,00649"</f>
        <v> 1,00649</v>
      </c>
    </row>
    <row r="50" spans="2:7" ht="15">
      <c r="B50" s="39" t="str">
        <f>"25/05/2016"</f>
        <v>25/05/2016</v>
      </c>
      <c r="C50" s="39" t="str">
        <f>"24"</f>
        <v>24</v>
      </c>
      <c r="D50" s="39"/>
      <c r="E50" s="42" t="str">
        <f>" 99,79000"</f>
        <v> 99,79000</v>
      </c>
      <c r="F50" s="39"/>
      <c r="G50" s="43" t="str">
        <f>" 1,00689"</f>
        <v> 1,00689</v>
      </c>
    </row>
    <row r="51" spans="2:7" ht="15">
      <c r="B51" s="39" t="str">
        <f>"26/05/2016"</f>
        <v>26/05/2016</v>
      </c>
      <c r="C51" s="39" t="str">
        <f>"25"</f>
        <v>25</v>
      </c>
      <c r="D51" s="39"/>
      <c r="E51" s="42" t="str">
        <f>" 99,83000"</f>
        <v> 99,83000</v>
      </c>
      <c r="F51" s="39"/>
      <c r="G51" s="43" t="str">
        <f>" 1,00730"</f>
        <v> 1,00730</v>
      </c>
    </row>
    <row r="52" spans="2:7" ht="15">
      <c r="B52" s="39" t="str">
        <f>"27/05/2016"</f>
        <v>27/05/2016</v>
      </c>
      <c r="C52" s="39" t="str">
        <f>"26"</f>
        <v>26</v>
      </c>
      <c r="D52" s="39"/>
      <c r="E52" s="42" t="str">
        <f>" 99,87000"</f>
        <v> 99,87000</v>
      </c>
      <c r="F52" s="39"/>
      <c r="G52" s="43" t="str">
        <f>" 1,00770"</f>
        <v> 1,00770</v>
      </c>
    </row>
    <row r="53" spans="2:7" ht="15">
      <c r="B53" s="39" t="str">
        <f>"28/05/2016"</f>
        <v>28/05/2016</v>
      </c>
      <c r="C53" s="39" t="str">
        <f>"27"</f>
        <v>27</v>
      </c>
      <c r="D53" s="39"/>
      <c r="E53" s="42" t="str">
        <f>" 99,91000"</f>
        <v> 99,91000</v>
      </c>
      <c r="F53" s="39"/>
      <c r="G53" s="43" t="str">
        <f>" 1,00810"</f>
        <v> 1,00810</v>
      </c>
    </row>
    <row r="54" spans="2:7" ht="15">
      <c r="B54" s="39" t="str">
        <f>"29/05/2016"</f>
        <v>29/05/2016</v>
      </c>
      <c r="C54" s="39" t="str">
        <f>"28"</f>
        <v>28</v>
      </c>
      <c r="D54" s="39"/>
      <c r="E54" s="42" t="str">
        <f>" 99,95000"</f>
        <v> 99,95000</v>
      </c>
      <c r="F54" s="39"/>
      <c r="G54" s="43" t="str">
        <f>" 1,00851"</f>
        <v> 1,00851</v>
      </c>
    </row>
    <row r="55" spans="2:7" ht="15">
      <c r="B55" s="39" t="str">
        <f>"30/05/2016"</f>
        <v>30/05/2016</v>
      </c>
      <c r="C55" s="39" t="str">
        <f>"29"</f>
        <v>29</v>
      </c>
      <c r="D55" s="39"/>
      <c r="E55" s="42" t="str">
        <f>" 99,99000"</f>
        <v> 99,99000</v>
      </c>
      <c r="F55" s="39"/>
      <c r="G55" s="43" t="str">
        <f>" 1,00891"</f>
        <v> 1,00891</v>
      </c>
    </row>
    <row r="56" spans="2:7" ht="15">
      <c r="B56" s="38" t="str">
        <f>"31/05/2016"</f>
        <v>31/05/2016</v>
      </c>
      <c r="C56" s="38" t="str">
        <f>"30"</f>
        <v>30</v>
      </c>
      <c r="D56" s="38"/>
      <c r="E56" s="41" t="str">
        <f>"100,03000"</f>
        <v>100,03000</v>
      </c>
      <c r="F56" s="38"/>
      <c r="G56" s="40" t="str">
        <f>" 1,00931"</f>
        <v> 1,00931</v>
      </c>
    </row>
    <row r="59" spans="1:2" ht="23.25">
      <c r="A59" s="44">
        <v>42474</v>
      </c>
      <c r="B59" s="45" t="s">
        <v>22</v>
      </c>
    </row>
    <row r="61" spans="1:2" ht="23.25">
      <c r="A61" s="44">
        <v>42474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2016-04-14T09:29:08Z</cp:lastPrinted>
  <dcterms:created xsi:type="dcterms:W3CDTF">2016-04-14T09:22:00Z</dcterms:created>
  <dcterms:modified xsi:type="dcterms:W3CDTF">2016-04-14T09:29:13Z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812793462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Maggio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